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87dd57c3cc8a1cb/Dokumente/@Temporär/"/>
    </mc:Choice>
  </mc:AlternateContent>
  <xr:revisionPtr revIDLastSave="3442" documentId="13_ncr:1_{120D295D-FA8A-43EA-8237-940427E7B310}" xr6:coauthVersionLast="45" xr6:coauthVersionMax="45" xr10:uidLastSave="{DCC79C01-05B4-47A6-94F3-3608D9DA543E}"/>
  <bookViews>
    <workbookView xWindow="555" yWindow="1380" windowWidth="18990" windowHeight="16155" xr2:uid="{A3273D2C-616E-4D5E-B603-DA549D8D5026}"/>
  </bookViews>
  <sheets>
    <sheet name="Anleitung" sheetId="20" r:id="rId1"/>
    <sheet name="Bilanz" sheetId="15" r:id="rId2"/>
    <sheet name="Einnahmen-Ausgaben-Rechnung" sheetId="14" r:id="rId3"/>
    <sheet name="Vermögensverlauf" sheetId="19" r:id="rId4"/>
    <sheet name="Rohdaten" sheetId="11" r:id="rId5"/>
    <sheet name="Kategorien" sheetId="1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1" l="1"/>
  <c r="D3" i="19" l="1"/>
  <c r="E3" i="19"/>
  <c r="F3" i="19"/>
  <c r="G3" i="19"/>
  <c r="H3" i="19"/>
  <c r="I3" i="19"/>
  <c r="J3" i="19"/>
  <c r="K3" i="19"/>
  <c r="L3" i="19"/>
  <c r="M3" i="19"/>
  <c r="N3" i="19"/>
  <c r="O3" i="19"/>
  <c r="P3" i="19"/>
  <c r="Q3" i="19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D5" i="19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D6" i="19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C3" i="19"/>
  <c r="C4" i="19"/>
  <c r="C5" i="19"/>
  <c r="C6" i="19"/>
  <c r="C7" i="19"/>
  <c r="C9" i="19"/>
  <c r="C10" i="19"/>
  <c r="C11" i="19"/>
  <c r="C12" i="19"/>
  <c r="C13" i="19"/>
  <c r="C14" i="19"/>
  <c r="C15" i="19"/>
  <c r="C19" i="19"/>
  <c r="C20" i="19"/>
  <c r="B20" i="19"/>
  <c r="B19" i="19"/>
  <c r="B15" i="19"/>
  <c r="B14" i="19"/>
  <c r="B12" i="19"/>
  <c r="B10" i="19"/>
  <c r="B9" i="19"/>
  <c r="B7" i="19"/>
  <c r="B4" i="19"/>
  <c r="B3" i="19"/>
  <c r="M21" i="19" l="1"/>
  <c r="E21" i="19"/>
  <c r="E8" i="19"/>
  <c r="L21" i="19"/>
  <c r="D21" i="19"/>
  <c r="P21" i="19"/>
  <c r="H21" i="19"/>
  <c r="J21" i="19"/>
  <c r="O21" i="19"/>
  <c r="G21" i="19"/>
  <c r="M8" i="19"/>
  <c r="M16" i="19"/>
  <c r="E16" i="19"/>
  <c r="H8" i="19"/>
  <c r="N8" i="19"/>
  <c r="F8" i="19"/>
  <c r="J8" i="19"/>
  <c r="N21" i="19"/>
  <c r="F21" i="19"/>
  <c r="J16" i="19"/>
  <c r="N16" i="19"/>
  <c r="F16" i="19"/>
  <c r="P16" i="19"/>
  <c r="H16" i="19"/>
  <c r="P8" i="19"/>
  <c r="K21" i="19"/>
  <c r="Q16" i="19"/>
  <c r="I16" i="19"/>
  <c r="Q8" i="19"/>
  <c r="I8" i="19"/>
  <c r="Q21" i="19"/>
  <c r="I21" i="19"/>
  <c r="L16" i="19"/>
  <c r="D16" i="19"/>
  <c r="L8" i="19"/>
  <c r="D8" i="19"/>
  <c r="K16" i="19"/>
  <c r="O16" i="19"/>
  <c r="G16" i="19"/>
  <c r="O8" i="19"/>
  <c r="G8" i="19"/>
  <c r="K8" i="19"/>
  <c r="C21" i="19"/>
  <c r="C16" i="19"/>
  <c r="C8" i="19"/>
  <c r="B21" i="19"/>
  <c r="C16" i="15"/>
  <c r="C15" i="15"/>
  <c r="C14" i="15"/>
  <c r="C13" i="15"/>
  <c r="C12" i="15"/>
  <c r="C11" i="15"/>
  <c r="C10" i="15"/>
  <c r="C8" i="15"/>
  <c r="C7" i="15"/>
  <c r="C6" i="15"/>
  <c r="C5" i="15"/>
  <c r="C4" i="15"/>
  <c r="E18" i="19" l="1"/>
  <c r="L22" i="19"/>
  <c r="M18" i="19"/>
  <c r="N22" i="19"/>
  <c r="C22" i="19"/>
  <c r="M22" i="19"/>
  <c r="K18" i="19"/>
  <c r="O22" i="19"/>
  <c r="H18" i="19"/>
  <c r="F22" i="19"/>
  <c r="E22" i="19"/>
  <c r="H22" i="19"/>
  <c r="J22" i="19"/>
  <c r="Q18" i="19"/>
  <c r="O18" i="19"/>
  <c r="K22" i="19"/>
  <c r="D22" i="19"/>
  <c r="I18" i="19"/>
  <c r="Q22" i="19"/>
  <c r="G22" i="19"/>
  <c r="F18" i="19"/>
  <c r="P18" i="19"/>
  <c r="N18" i="19"/>
  <c r="J18" i="19"/>
  <c r="L18" i="19"/>
  <c r="G18" i="19"/>
  <c r="I22" i="19"/>
  <c r="P22" i="19"/>
  <c r="D18" i="19"/>
  <c r="C18" i="19"/>
  <c r="B11" i="19"/>
  <c r="B6" i="19"/>
  <c r="B13" i="19"/>
  <c r="B16" i="19" l="1"/>
  <c r="M23" i="19"/>
  <c r="O23" i="19"/>
  <c r="L23" i="19"/>
  <c r="I23" i="19"/>
  <c r="F23" i="19"/>
  <c r="K23" i="19"/>
  <c r="G23" i="19"/>
  <c r="N23" i="19"/>
  <c r="E23" i="19"/>
  <c r="H23" i="19"/>
  <c r="D23" i="19"/>
  <c r="Q23" i="19"/>
  <c r="P23" i="19"/>
  <c r="J23" i="19"/>
  <c r="A1" i="14" l="1"/>
  <c r="C5" i="14" s="1"/>
  <c r="H5" i="15"/>
  <c r="H6" i="15"/>
  <c r="B5" i="19"/>
  <c r="B8" i="19" s="1"/>
  <c r="C6" i="14" l="1"/>
  <c r="D4" i="14"/>
  <c r="H25" i="14"/>
  <c r="H24" i="14"/>
  <c r="H27" i="14"/>
  <c r="H13" i="14"/>
  <c r="H30" i="14"/>
  <c r="H15" i="14"/>
  <c r="H8" i="14"/>
  <c r="H7" i="14"/>
  <c r="H10" i="14"/>
  <c r="B18" i="19"/>
  <c r="B22" i="19"/>
  <c r="H34" i="14"/>
  <c r="H35" i="14"/>
  <c r="D12" i="14"/>
  <c r="H17" i="14"/>
  <c r="H4" i="14"/>
  <c r="H18" i="14"/>
  <c r="D11" i="14"/>
  <c r="H21" i="14"/>
  <c r="H23" i="14"/>
  <c r="H33" i="14"/>
  <c r="D13" i="14"/>
  <c r="H28" i="14"/>
  <c r="C9" i="14"/>
  <c r="H5" i="14"/>
  <c r="H14" i="14"/>
  <c r="H20" i="14"/>
  <c r="H32" i="14"/>
  <c r="D14" i="14"/>
  <c r="C8" i="14"/>
  <c r="D7" i="14"/>
  <c r="D17" i="15"/>
  <c r="I7" i="15"/>
  <c r="H22" i="14"/>
  <c r="H11" i="14"/>
  <c r="H16" i="14"/>
  <c r="H26" i="14"/>
  <c r="D9" i="15"/>
  <c r="C23" i="19" l="1"/>
  <c r="I9" i="14"/>
  <c r="I36" i="14"/>
  <c r="I31" i="14"/>
  <c r="D10" i="14"/>
  <c r="D15" i="14" s="1"/>
  <c r="E8" i="14" s="1"/>
  <c r="I6" i="14"/>
  <c r="I19" i="14"/>
  <c r="I12" i="14"/>
  <c r="I29" i="14"/>
  <c r="D18" i="15"/>
  <c r="E14" i="15" l="1"/>
  <c r="E15" i="15"/>
  <c r="E16" i="15"/>
  <c r="E13" i="15"/>
  <c r="E12" i="14"/>
  <c r="E5" i="14"/>
  <c r="E6" i="14"/>
  <c r="E9" i="14"/>
  <c r="O4" i="14"/>
  <c r="E11" i="14"/>
  <c r="E7" i="14"/>
  <c r="E10" i="14"/>
  <c r="E14" i="14"/>
  <c r="E4" i="14"/>
  <c r="E13" i="14"/>
  <c r="I37" i="14"/>
  <c r="E8" i="15"/>
  <c r="E11" i="15"/>
  <c r="E10" i="15"/>
  <c r="E12" i="15"/>
  <c r="E4" i="15"/>
  <c r="I18" i="15"/>
  <c r="E6" i="15"/>
  <c r="E5" i="15"/>
  <c r="E7" i="15"/>
  <c r="E17" i="15"/>
  <c r="E9" i="15"/>
  <c r="J19" i="14" l="1"/>
  <c r="J27" i="14"/>
  <c r="J34" i="14"/>
  <c r="J25" i="14"/>
  <c r="J8" i="14"/>
  <c r="J10" i="14"/>
  <c r="J24" i="14"/>
  <c r="J4" i="14"/>
  <c r="J17" i="14"/>
  <c r="J35" i="14"/>
  <c r="J7" i="14"/>
  <c r="J30" i="14"/>
  <c r="J15" i="14"/>
  <c r="J13" i="14"/>
  <c r="J21" i="14"/>
  <c r="J5" i="14"/>
  <c r="J22" i="14"/>
  <c r="J11" i="14"/>
  <c r="J23" i="14"/>
  <c r="J16" i="14"/>
  <c r="J32" i="14"/>
  <c r="J14" i="14"/>
  <c r="J18" i="14"/>
  <c r="J20" i="14"/>
  <c r="J28" i="14"/>
  <c r="J26" i="14"/>
  <c r="J33" i="14"/>
  <c r="E15" i="14"/>
  <c r="E18" i="15"/>
  <c r="J6" i="15"/>
  <c r="I4" i="15"/>
  <c r="J4" i="15" s="1"/>
  <c r="J5" i="15"/>
  <c r="J7" i="15"/>
  <c r="O5" i="14"/>
  <c r="O6" i="14" s="1"/>
  <c r="J36" i="14"/>
  <c r="J9" i="14"/>
  <c r="J31" i="14"/>
  <c r="J6" i="14"/>
  <c r="J12" i="14"/>
  <c r="J29" i="14"/>
  <c r="J37" i="14" l="1"/>
  <c r="J1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Armin Schmidt</author>
  </authors>
  <commentList>
    <comment ref="B1" authorId="0" shapeId="0" xr:uid="{1D83BE0B-AC60-4D26-AE38-48793328AB5F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In dieser Spalte werden die einzelnen Jahre eingetragen.</t>
        </r>
      </text>
    </comment>
    <comment ref="A3" authorId="0" shapeId="0" xr:uid="{15D9C5F0-C49A-4795-BA28-B6EF9CD9D7C6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Girokonten
</t>
        </r>
      </text>
    </comment>
    <comment ref="A4" authorId="0" shapeId="0" xr:uid="{06720409-9450-43E2-A846-77973E12EF69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Tagesgeldkonten, Fremdwährungskonten etc.</t>
        </r>
      </text>
    </comment>
    <comment ref="A5" authorId="0" shapeId="0" xr:uid="{C07B6DFB-1FF3-478C-9CEE-DB7B8AFB49E0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Altien, Aktienfonds, ETF etc.</t>
        </r>
      </text>
    </comment>
    <comment ref="A6" authorId="0" shapeId="0" xr:uid="{59F48927-2AC8-45D1-88CA-14E56137B2D1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Staatsanleihen, Unternehmensanleihen etc.</t>
        </r>
      </text>
    </comment>
    <comment ref="A7" authorId="0" shapeId="0" xr:uid="{95802286-CB3E-490E-9687-E23F56010418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Alternative Investments, Kryptowährungen, Rohstoffe etc.</t>
        </r>
      </text>
    </comment>
    <comment ref="A8" authorId="0" shapeId="0" xr:uid="{1CF8D755-6DF6-4D85-93D0-C6ADF2979B8A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Gold, Silber, Platin, Palladium etc.</t>
        </r>
      </text>
    </comment>
    <comment ref="A9" authorId="0" shapeId="0" xr:uid="{E98B03FD-C745-4E0E-9E82-6B9751E7DA28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Sonstige liquide Anlagen</t>
        </r>
      </text>
    </comment>
    <comment ref="A10" authorId="0" shapeId="0" xr:uid="{6729D660-8F3E-41AA-99C0-EC1605E20C30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Wert der Immobilie</t>
        </r>
      </text>
    </comment>
    <comment ref="A11" authorId="0" shapeId="0" xr:uid="{55D00782-623D-4CA7-8DF6-5F1CAD65E1E0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Anlagevermögen, Photovoltaikanlage etc.</t>
        </r>
      </text>
    </comment>
    <comment ref="A12" authorId="0" shapeId="0" xr:uid="{2BF50BE3-E226-4C51-9E59-F9C365DB5EBC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Rückkaufswert einer Lebens- &amp; Rentenversicherung, etc.</t>
        </r>
      </text>
    </comment>
    <comment ref="A13" authorId="0" shapeId="0" xr:uid="{B278B14E-5A78-409A-B8D0-12380DEE063E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Forderung an andere durch eine Darlehensvergabe, P2P-Kredit, etc.</t>
        </r>
      </text>
    </comment>
    <comment ref="A14" authorId="0" shapeId="0" xr:uid="{3175B19A-703E-4C88-B598-A91E8D652A60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Sonstige schnell liquidierbares Vermögen</t>
        </r>
      </text>
    </comment>
    <comment ref="A15" authorId="0" shapeId="0" xr:uid="{DF0D3650-6B24-4ECF-978D-071FB9DF04A6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Immaterielles Vermögen, Patente etc.</t>
        </r>
      </text>
    </comment>
    <comment ref="A16" authorId="0" shapeId="0" xr:uid="{5D4121FF-44CD-4E38-B3D3-AF813071DDC7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Kurzfristige Verbindlichkeiten, Kreditkarten-Verbindlichkeiten, etc.</t>
        </r>
      </text>
    </comment>
    <comment ref="A17" authorId="0" shapeId="0" xr:uid="{B8F74BEF-070F-476A-9C6B-E913D94BC92E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Langfristige Verbindlichkeiten, Immobilien-Darlehen, etc.</t>
        </r>
      </text>
    </comment>
    <comment ref="A19" authorId="0" shapeId="0" xr:uid="{CC6759B1-D793-48C1-8F9E-08628B70E528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Einnahmen aus einer Festanstellung</t>
        </r>
      </text>
    </comment>
    <comment ref="A20" authorId="0" shapeId="0" xr:uid="{FFF289D7-BEAF-4377-AAC1-3936A808E424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Realisierter Kursgewinn</t>
        </r>
      </text>
    </comment>
    <comment ref="A21" authorId="0" shapeId="0" xr:uid="{D4A84020-0084-4A80-B30C-E70704383A63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Zinseinnahmen, Dividendenzahlungen, etc.</t>
        </r>
      </text>
    </comment>
    <comment ref="A22" authorId="0" shapeId="0" xr:uid="{1E7903E9-C9A1-42FA-A693-6F2F43BC1464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Einnahmen aus Wohnungsvermietung, Garage, Stellplatz, etc.</t>
        </r>
      </text>
    </comment>
    <comment ref="A23" authorId="0" shapeId="0" xr:uid="{9FC0CFEB-3974-4F3F-BDFB-3CC3E8B98EA0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Einanhemen aus Pachtverträgen, etc.</t>
        </r>
      </text>
    </comment>
    <comment ref="A24" authorId="0" shapeId="0" xr:uid="{6897E3F4-B8C9-4D4C-B998-B3A713797CD7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Sonstige Einnahmen, Private Verkäufe, etc.</t>
        </r>
      </text>
    </comment>
    <comment ref="A25" authorId="0" shapeId="0" xr:uid="{68E22D3F-CB6C-44D4-B498-AD33850CF444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Einkünfte aus Forst- und Landwirtschaft</t>
        </r>
      </text>
    </comment>
    <comment ref="A26" authorId="0" shapeId="0" xr:uid="{D4E463EC-5171-4098-A18E-A7FC8236C3A5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Einkünfte aus Gewerbe, Photovoltaikanlagen etc.</t>
        </r>
      </text>
    </comment>
    <comment ref="A27" authorId="0" shapeId="0" xr:uid="{294A51CF-B518-4B13-92B9-FE94FD540B0B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Einkünfte aus selbständiger Tätigkeit</t>
        </r>
      </text>
    </comment>
    <comment ref="A28" authorId="0" shapeId="0" xr:uid="{8DCDA462-A4A8-4430-A4AD-61F5A308386A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Geschenke</t>
        </r>
      </text>
    </comment>
    <comment ref="A29" authorId="0" shapeId="0" xr:uid="{2D73F650-AA20-4ECE-8B4A-6249D3EE8497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Unterhalt, Schule, Nachhilfe, Betreuung, Vorsorge, etc</t>
        </r>
      </text>
    </comment>
    <comment ref="A30" authorId="0" shapeId="0" xr:uid="{63A02B17-30D7-4D32-A664-DCB1385186D7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Kosten für Arztbesuche, Medikamente, Labore etc.</t>
        </r>
      </text>
    </comment>
    <comment ref="A31" authorId="0" shapeId="0" xr:uid="{BED1F9A7-B22D-498A-BDBF-05F94C5F9225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Kosten für Sport, Mitgliedsbeiträge, Ausrüstung, Startgebühren etc.</t>
        </r>
      </text>
    </comment>
    <comment ref="A32" authorId="0" shapeId="0" xr:uid="{7E455232-4569-414E-B2C3-001293EBE0BC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Kosten für Konten, Wertpapierdepots, Transaktionskosten, etc.</t>
        </r>
      </text>
    </comment>
    <comment ref="A33" authorId="0" shapeId="0" xr:uid="{416D642A-A55A-448B-8601-3D6A61E2A439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Fortbildung, Seminare, Webinare, etc.</t>
        </r>
      </text>
    </comment>
    <comment ref="A34" authorId="0" shapeId="0" xr:uid="{C5BF9E80-CA59-40B9-AFE9-47CA696F0C52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Bürobedarf, Hardware, Software, Porto, etc.</t>
        </r>
      </text>
    </comment>
    <comment ref="A35" authorId="0" shapeId="0" xr:uid="{4FA168F8-1D1D-4067-9621-8AA97C508097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Dauernde Last, Leibrente etc.</t>
        </r>
      </text>
    </comment>
    <comment ref="A36" authorId="0" shapeId="0" xr:uid="{0DA50446-E908-45B6-944A-2EDBBDAABA7E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Beratung für Rechtsanwalt, Makler, etc.</t>
        </r>
      </text>
    </comment>
    <comment ref="A37" authorId="0" shapeId="0" xr:uid="{C269E0A3-EA36-4FD9-993E-0115450CEC29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Instandhaltung, Renovierung, Modernisierung von Immobilien</t>
        </r>
      </text>
    </comment>
    <comment ref="A38" authorId="0" shapeId="0" xr:uid="{9A653967-8ED3-4115-9783-A18DAFC7066D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Verwaltungskosten für Immobilien etc.</t>
        </r>
      </text>
    </comment>
    <comment ref="A39" authorId="0" shapeId="0" xr:uid="{C35DF71B-B1C6-47B7-87F3-1B8690198B19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Zinszahlung durch Darlehen etc.</t>
        </r>
      </text>
    </comment>
    <comment ref="A40" authorId="0" shapeId="0" xr:uid="{F250D572-D3A4-4A7D-9887-451EB04DF1FF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Barabhebungen</t>
        </r>
      </text>
    </comment>
    <comment ref="A41" authorId="0" shapeId="0" xr:uid="{948DC691-160A-4126-B536-352539609A72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Kosten für Freizeit, Musik, Kino, Film, Rundfunk, Bücher etc.</t>
        </r>
      </text>
    </comment>
    <comment ref="A42" authorId="0" shapeId="0" xr:uid="{D800E1E4-0F8D-4642-B29A-D2BA0CF492DD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Kosten für Kleidung, Schuhe, etc.</t>
        </r>
      </text>
    </comment>
    <comment ref="A43" authorId="0" shapeId="0" xr:uid="{1F35ED40-3D73-4B5B-A2E8-7895FB5B8145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Kosten für Mobilfunk, Festnetz, Internet, Webhosting etc.</t>
        </r>
      </text>
    </comment>
    <comment ref="A44" authorId="0" shapeId="0" xr:uid="{9127A742-A181-4958-8794-2E40A0C9B49E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Lebensmittel, Drogerieartikel etc.</t>
        </r>
      </text>
    </comment>
    <comment ref="A45" authorId="0" shapeId="0" xr:uid="{A38AD837-687C-4D51-B442-A0797089BA5D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Kosten für öffentliche Verkehrsmittel, Kfz-Kraftstoff, Versicherung, Steuer, Wartung etc.</t>
        </r>
      </text>
    </comment>
    <comment ref="A46" authorId="0" shapeId="0" xr:uid="{7F15C4B7-1888-4C51-9BD0-28D961B419A5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Urlaub, Hotel, Transport, Ausflüge etc.</t>
        </r>
      </text>
    </comment>
    <comment ref="A47" authorId="0" shapeId="0" xr:uid="{1E1F8676-BBF4-46AA-BA94-A4D632A9C795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Beiträge für Lebens- und Rentenversicherung, Versicherungen etc.</t>
        </r>
      </text>
    </comment>
    <comment ref="A48" authorId="0" shapeId="0" xr:uid="{4B2005C5-3692-423D-9F60-17F90E76E960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Kosten für Wohnen, Miete, Strom, Betriebs- und Heizkosten, etc.</t>
        </r>
      </text>
    </comment>
    <comment ref="A49" authorId="0" shapeId="0" xr:uid="{2AA0FAD6-8D62-4B7A-B4CF-1DF1639A46B2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Spenden</t>
        </r>
      </text>
    </comment>
    <comment ref="A50" authorId="0" shapeId="0" xr:uid="{63EFD1E3-711B-4301-914F-1AD21B8D8B5F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Einkommensteuer</t>
        </r>
      </text>
    </comment>
    <comment ref="A51" authorId="0" shapeId="0" xr:uid="{99CB77B2-164C-4229-896D-189FEDA98E7F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Quellensteuer</t>
        </r>
      </text>
    </comment>
    <comment ref="A52" authorId="0" shapeId="0" xr:uid="{96F0B913-048C-463E-BBC5-92469D0E91E0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Umsazusteuer</t>
        </r>
      </text>
    </comment>
    <comment ref="A53" authorId="0" shapeId="0" xr:uid="{251F0CB4-F4C7-45E9-B399-E054154E241E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Steuerberatungskosten</t>
        </r>
      </text>
    </comment>
    <comment ref="A54" authorId="0" shapeId="0" xr:uid="{9BB65784-426C-46EE-9A33-60715FC4939C}">
      <text>
        <r>
          <rPr>
            <b/>
            <sz val="9"/>
            <color indexed="81"/>
            <rFont val="Segoe UI"/>
            <family val="2"/>
          </rPr>
          <t>Armin Schmidt:</t>
        </r>
        <r>
          <rPr>
            <sz val="9"/>
            <color indexed="81"/>
            <rFont val="Segoe UI"/>
            <family val="2"/>
          </rPr>
          <t xml:space="preserve">
Abschreibungen aus Immobilien etc</t>
        </r>
      </text>
    </comment>
  </commentList>
</comments>
</file>

<file path=xl/sharedStrings.xml><?xml version="1.0" encoding="utf-8"?>
<sst xmlns="http://schemas.openxmlformats.org/spreadsheetml/2006/main" count="356" uniqueCount="196">
  <si>
    <t>Einnahmen</t>
  </si>
  <si>
    <t>Aktiva</t>
  </si>
  <si>
    <t>Passiva</t>
  </si>
  <si>
    <t>I. Immobilien</t>
  </si>
  <si>
    <t>Summe Aktiva</t>
  </si>
  <si>
    <t>Summe Passiva</t>
  </si>
  <si>
    <t>Summe Einnahmen</t>
  </si>
  <si>
    <t>Summe Ausgaben</t>
  </si>
  <si>
    <t>Ergebnis</t>
  </si>
  <si>
    <t>I. Kapitalerträge</t>
  </si>
  <si>
    <t>II. Kursgewinne</t>
  </si>
  <si>
    <t>II. Sport</t>
  </si>
  <si>
    <t>I. Geschenke</t>
  </si>
  <si>
    <t>II. Freizeit</t>
  </si>
  <si>
    <t>III. Kleidung</t>
  </si>
  <si>
    <t>IV. Kommunikation</t>
  </si>
  <si>
    <t>VI. Mobilität</t>
  </si>
  <si>
    <t>VII. Urlaub</t>
  </si>
  <si>
    <t>VIII. Vorsorge</t>
  </si>
  <si>
    <t>Ausgaben</t>
  </si>
  <si>
    <t>BILANZ</t>
  </si>
  <si>
    <t>JAHRE</t>
  </si>
  <si>
    <t>KATEGORIE</t>
  </si>
  <si>
    <t>WERT</t>
  </si>
  <si>
    <t>BEMERKUNG</t>
  </si>
  <si>
    <t>XXXXXXXXXXXXXXXXXX</t>
  </si>
  <si>
    <t>XXXXXXXXXXX</t>
  </si>
  <si>
    <t>II. Anlagevermögen</t>
  </si>
  <si>
    <t>V. Sonstige illiquide Anlagen</t>
  </si>
  <si>
    <t>B. Einkünfte aus Kapitalvermögen</t>
  </si>
  <si>
    <t>C. Einkünfte aus Vermietung und Verpachtung</t>
  </si>
  <si>
    <t>D. Sonstige Einkünfte</t>
  </si>
  <si>
    <t>E. Einkünfte aus Land- und Forstwirtschaft</t>
  </si>
  <si>
    <t>F. Einkünfte aus Gewerbebetrieb</t>
  </si>
  <si>
    <t>A. Beziehungen</t>
  </si>
  <si>
    <t>B. Gesundheit</t>
  </si>
  <si>
    <t>D. Immobilien</t>
  </si>
  <si>
    <t>E. Leben</t>
  </si>
  <si>
    <t>F. Spenden</t>
  </si>
  <si>
    <t>G. Steuern &amp; Steuerberatung</t>
  </si>
  <si>
    <t>A. Einkünfte aus nichtselbständiger Tätigkeit</t>
  </si>
  <si>
    <t>G. Einkünfte aus Selbständiger Tätigkeit</t>
  </si>
  <si>
    <t>II. Kinder</t>
  </si>
  <si>
    <t>I. Ärzte</t>
  </si>
  <si>
    <t>I. Anschaffungen &amp; Bürobedarf</t>
  </si>
  <si>
    <t>VI. Zinszahlungen</t>
  </si>
  <si>
    <t>V. Verwaltungen</t>
  </si>
  <si>
    <t>II. Dauernde Lasten</t>
  </si>
  <si>
    <t>IV. Instandhaltungen</t>
  </si>
  <si>
    <t>I. Barabhebungen</t>
  </si>
  <si>
    <t>V. Lebens- &amp; Drogerieartikel</t>
  </si>
  <si>
    <t>IX. Wohnen &amp; Büro</t>
  </si>
  <si>
    <t>I. Einkommentsteuern</t>
  </si>
  <si>
    <t>II. Quellensteuern</t>
  </si>
  <si>
    <t>III. Umsatzsteuern</t>
  </si>
  <si>
    <t>IV. Steuerberatung</t>
  </si>
  <si>
    <t>EAR Nichtselbständige Arbeit</t>
  </si>
  <si>
    <t>EAR Pacht</t>
  </si>
  <si>
    <t>EAR Land- und Forstwirtschaft</t>
  </si>
  <si>
    <t>EAR Gewerbebetrieb</t>
  </si>
  <si>
    <t>EAR Selbständige Arbeit</t>
  </si>
  <si>
    <t>EAR Kinder</t>
  </si>
  <si>
    <t>EAR Geschenk</t>
  </si>
  <si>
    <t>EAR Arzt</t>
  </si>
  <si>
    <t>EAR Sport</t>
  </si>
  <si>
    <t>EAR Fortbildung</t>
  </si>
  <si>
    <t>III. Beratungen</t>
  </si>
  <si>
    <t>EAR Bürobedarf</t>
  </si>
  <si>
    <t>EAR Dauernde Last</t>
  </si>
  <si>
    <t>EAR Anschaffung</t>
  </si>
  <si>
    <t>EAR Instandhaltung</t>
  </si>
  <si>
    <t>EAR Beratung</t>
  </si>
  <si>
    <t>EAR Verwaltung</t>
  </si>
  <si>
    <t>EAR Zinszahlung</t>
  </si>
  <si>
    <t>EAR Barabhebung</t>
  </si>
  <si>
    <t>EAR Freizeit</t>
  </si>
  <si>
    <t>EAR Kleidung</t>
  </si>
  <si>
    <t>EAR Kommunikation</t>
  </si>
  <si>
    <t>EAR Lebens- &amp; Drogerieartikel</t>
  </si>
  <si>
    <t>EAR Mobilität</t>
  </si>
  <si>
    <t>EAR Urlaub</t>
  </si>
  <si>
    <t>EAR Vorsorge</t>
  </si>
  <si>
    <t>EAR Steuerberatung</t>
  </si>
  <si>
    <t>EAR Umsatzsteuer</t>
  </si>
  <si>
    <t>EAR Quellensteuer</t>
  </si>
  <si>
    <t>EAR Sonstige Einkunft</t>
  </si>
  <si>
    <t>EAR Kursgewinn</t>
  </si>
  <si>
    <t>EAR Kapitalertrag</t>
  </si>
  <si>
    <t>III. Fortbildungen</t>
  </si>
  <si>
    <t>EAR Kursverlust</t>
  </si>
  <si>
    <t>EAR Einkommensteuer</t>
  </si>
  <si>
    <t>Einnahmen- und Ausgaben-Rechnung</t>
  </si>
  <si>
    <t>EAR Abschreibung</t>
  </si>
  <si>
    <t>A. Summe illiquide Anlagen</t>
  </si>
  <si>
    <t>B. Summe liquide Anlagen</t>
  </si>
  <si>
    <t>A. Summe Eigenkapital</t>
  </si>
  <si>
    <t>I. Langfristige Verbindlichkeiten</t>
  </si>
  <si>
    <t>II. Kurzfristige Verbindlichkeiten</t>
  </si>
  <si>
    <t>I. Edelmetalle</t>
  </si>
  <si>
    <t>II. Alternative Investments</t>
  </si>
  <si>
    <t>B. Summe Verbindlichkeiten</t>
  </si>
  <si>
    <t>III. Forderungen</t>
  </si>
  <si>
    <t>IV. Versicherungen</t>
  </si>
  <si>
    <t>IV. Anleihen</t>
  </si>
  <si>
    <t>III. Aktien</t>
  </si>
  <si>
    <t>V. Tagesgeldkonten</t>
  </si>
  <si>
    <t>VI. Girokonten</t>
  </si>
  <si>
    <t>VII. Sonstige liquide Anlagen</t>
  </si>
  <si>
    <t>Jahr</t>
  </si>
  <si>
    <t>Bilanzsumme</t>
  </si>
  <si>
    <t>Performance</t>
  </si>
  <si>
    <t>EAR Spende</t>
  </si>
  <si>
    <t>EINNAHMEN-AUSGABEN-RECHNUNG</t>
  </si>
  <si>
    <t>B Girokonto</t>
  </si>
  <si>
    <t>B Tagesgeldkonto</t>
  </si>
  <si>
    <t>B Aktie</t>
  </si>
  <si>
    <t>B Anleihe</t>
  </si>
  <si>
    <t>B Alternatives Investment</t>
  </si>
  <si>
    <t>B Edelmetall</t>
  </si>
  <si>
    <t>B Sonstige Liquide Anlage</t>
  </si>
  <si>
    <t>B Immobilie</t>
  </si>
  <si>
    <t>B Anlagevermögen</t>
  </si>
  <si>
    <t>B Versicherung</t>
  </si>
  <si>
    <t>B Forderung</t>
  </si>
  <si>
    <t>B Sonstige illiquide Anlage</t>
  </si>
  <si>
    <t>B Immaterielles Vermögen</t>
  </si>
  <si>
    <t>B Kurzfristige Verbindlichkeit</t>
  </si>
  <si>
    <t>B Langfristige Verbindlichkeit</t>
  </si>
  <si>
    <t>EAR Wohnen</t>
  </si>
  <si>
    <t>EAR Mieteinnahme</t>
  </si>
  <si>
    <t>EAR Konto- und Depotkosten</t>
  </si>
  <si>
    <t>˂</t>
  </si>
  <si>
    <t>ABC-Bank</t>
  </si>
  <si>
    <t>YXZ-Bank</t>
  </si>
  <si>
    <t>Wohnung Musterstr. 1</t>
  </si>
  <si>
    <t>Haus Musterweg 2</t>
  </si>
  <si>
    <t>Lebensversicherung Pfefferminzia</t>
  </si>
  <si>
    <t>Crowdfunding Projekte</t>
  </si>
  <si>
    <t>ZUR BESSEREN ÜBERSICHT KÖNNEN JAHRESÜBERGÄNGE MARKIERT WERDEN.</t>
  </si>
  <si>
    <t>Bilanz</t>
  </si>
  <si>
    <t>II. Pacht</t>
  </si>
  <si>
    <t>I. Mieteinnahmen</t>
  </si>
  <si>
    <t>I. Spenden</t>
  </si>
  <si>
    <t>I. Konto- &amp; Depotkosten</t>
  </si>
  <si>
    <t>C. Kontoführung &amp; Handelsstrategie</t>
  </si>
  <si>
    <t>Anleitung</t>
  </si>
  <si>
    <t>Schritt 1:</t>
  </si>
  <si>
    <t>Verschaffe Dir einen groben Überblick über die folgenden Blätter:</t>
  </si>
  <si>
    <r>
      <t xml:space="preserve">Blatt </t>
    </r>
    <r>
      <rPr>
        <b/>
        <sz val="11"/>
        <color rgb="FFFF0000"/>
        <rFont val="Calibri"/>
        <family val="2"/>
        <scheme val="minor"/>
      </rPr>
      <t>Anleitung</t>
    </r>
    <r>
      <rPr>
        <sz val="11"/>
        <color theme="1"/>
        <rFont val="Calibri"/>
        <family val="2"/>
        <scheme val="minor"/>
      </rPr>
      <t>: Dieses Blatt dient nur zur Beschreibung und kann jederzeit gelöscht werden.</t>
    </r>
  </si>
  <si>
    <r>
      <t xml:space="preserve">Blatt </t>
    </r>
    <r>
      <rPr>
        <b/>
        <sz val="11"/>
        <color rgb="FFFF0000"/>
        <rFont val="Calibri"/>
        <family val="2"/>
        <scheme val="minor"/>
      </rPr>
      <t>Vermögensverlauf</t>
    </r>
    <r>
      <rPr>
        <sz val="11"/>
        <color theme="1"/>
        <rFont val="Calibri"/>
        <family val="2"/>
        <scheme val="minor"/>
      </rPr>
      <t>: Zeigt den Verlauf des Vermögens über die Jahre an. Die angezeigten Zahlen werden dem Blatt Rohdaten entnommen.</t>
    </r>
  </si>
  <si>
    <r>
      <t xml:space="preserve">Blatt </t>
    </r>
    <r>
      <rPr>
        <b/>
        <sz val="11"/>
        <color rgb="FFFF0000"/>
        <rFont val="Calibri"/>
        <family val="2"/>
        <scheme val="minor"/>
      </rPr>
      <t>Kategorien</t>
    </r>
    <r>
      <rPr>
        <sz val="11"/>
        <color theme="1"/>
        <rFont val="Calibri"/>
        <family val="2"/>
        <scheme val="minor"/>
      </rPr>
      <t>: In diesem Blatt werden die benötigten Kategorien (für Vermögenswerte und Einnahmen / Ausgaben) festgelegt.</t>
    </r>
  </si>
  <si>
    <t>Schritt 2:</t>
  </si>
  <si>
    <t>Schritt 3:</t>
  </si>
  <si>
    <r>
      <t xml:space="preserve">Nachdem Du Dir einen groben Überblick über die einzelnen Blätter verschafft hast, </t>
    </r>
    <r>
      <rPr>
        <b/>
        <sz val="11"/>
        <color rgb="FFFF0000"/>
        <rFont val="Calibri"/>
        <family val="2"/>
        <scheme val="minor"/>
      </rPr>
      <t>schaue Dir die Kategorien genauer an</t>
    </r>
    <r>
      <rPr>
        <sz val="11"/>
        <color theme="1"/>
        <rFont val="Calibri"/>
        <family val="2"/>
        <scheme val="minor"/>
      </rPr>
      <t xml:space="preserve">. Solltest Du mit den Vorgaben nicht auskommen, kannst Du jederzeit eigene Kategorien und Jahreszahlen hinzufügen. </t>
    </r>
    <r>
      <rPr>
        <sz val="11"/>
        <color rgb="FFFF0000"/>
        <rFont val="Calibri"/>
        <family val="2"/>
        <scheme val="minor"/>
      </rPr>
      <t>Bedenke aber, dass Du bei Änderungen oder Erweiterungen die Formeln und Bezüge auf den anderen Blättern anpassen oder korrigieren musst.</t>
    </r>
  </si>
  <si>
    <t>Die grau hinterlegten Rohdaten sind Beispiele und können jederzeit gelöscht werden.</t>
  </si>
  <si>
    <t>Schritt 4:</t>
  </si>
  <si>
    <r>
      <t xml:space="preserve">Im Blatt </t>
    </r>
    <r>
      <rPr>
        <b/>
        <sz val="11"/>
        <color rgb="FFFF0000"/>
        <rFont val="Calibri"/>
        <family val="2"/>
        <scheme val="minor"/>
      </rPr>
      <t>Bilanz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wählt man in der </t>
    </r>
    <r>
      <rPr>
        <b/>
        <sz val="11"/>
        <color rgb="FFFF0000"/>
        <rFont val="Calibri"/>
        <family val="2"/>
        <scheme val="minor"/>
      </rPr>
      <t xml:space="preserve">Zelle A1 </t>
    </r>
    <r>
      <rPr>
        <sz val="11"/>
        <color theme="1"/>
        <rFont val="Calibri"/>
        <family val="2"/>
        <scheme val="minor"/>
      </rPr>
      <t xml:space="preserve">den Betrachtungszeitraum. Im Anschluss stehen in den Blättern </t>
    </r>
    <r>
      <rPr>
        <b/>
        <sz val="11"/>
        <color theme="1"/>
        <rFont val="Calibri"/>
        <family val="2"/>
        <scheme val="minor"/>
      </rPr>
      <t xml:space="preserve">Bilanz, Einnahmen-Ausgaben-Rechnung </t>
    </r>
    <r>
      <rPr>
        <sz val="11"/>
        <color theme="1"/>
        <rFont val="Calibri"/>
        <family val="2"/>
        <scheme val="minor"/>
      </rPr>
      <t>die Werte für das entsprechende Jahr zur Verfügung.</t>
    </r>
  </si>
  <si>
    <r>
      <t xml:space="preserve">Blatt </t>
    </r>
    <r>
      <rPr>
        <b/>
        <sz val="11"/>
        <color rgb="FFFF0000"/>
        <rFont val="Calibri"/>
        <family val="2"/>
        <scheme val="minor"/>
      </rPr>
      <t>Bilanz</t>
    </r>
    <r>
      <rPr>
        <sz val="11"/>
        <color theme="1"/>
        <rFont val="Calibri"/>
        <family val="2"/>
        <scheme val="minor"/>
      </rPr>
      <t xml:space="preserve">: Hier wird das Vermögen in einer vereinfachten Bilanz dargestellt. Zusätzlich wird in der </t>
    </r>
    <r>
      <rPr>
        <b/>
        <sz val="11"/>
        <color rgb="FFFF0000"/>
        <rFont val="Calibri"/>
        <family val="2"/>
        <scheme val="minor"/>
      </rPr>
      <t>Zelle A1 der Betrachtungszeitraum</t>
    </r>
    <r>
      <rPr>
        <sz val="11"/>
        <color theme="1"/>
        <rFont val="Calibri"/>
        <family val="2"/>
        <scheme val="minor"/>
      </rPr>
      <t xml:space="preserve"> festgelegt.</t>
    </r>
    <r>
      <rPr>
        <b/>
        <sz val="11"/>
        <color theme="1"/>
        <rFont val="Calibri"/>
        <family val="2"/>
        <scheme val="minor"/>
      </rPr>
      <t xml:space="preserve"> Zahlenwerte sollten hier nicht vorgenommen werden.</t>
    </r>
    <r>
      <rPr>
        <sz val="11"/>
        <color theme="1"/>
        <rFont val="Calibri"/>
        <family val="2"/>
        <scheme val="minor"/>
      </rPr>
      <t xml:space="preserve"> Die angezeigten Zahlen werden dem Blatt Rohdaten entnommen.</t>
    </r>
  </si>
  <si>
    <r>
      <t xml:space="preserve">Blatt </t>
    </r>
    <r>
      <rPr>
        <b/>
        <sz val="11"/>
        <color rgb="FFFF0000"/>
        <rFont val="Calibri"/>
        <family val="2"/>
        <scheme val="minor"/>
      </rPr>
      <t>Einnahmen-Ausgaben-Rechnung</t>
    </r>
    <r>
      <rPr>
        <sz val="11"/>
        <color theme="1"/>
        <rFont val="Calibri"/>
        <family val="2"/>
        <scheme val="minor"/>
      </rPr>
      <t xml:space="preserve">: Hier wird angezeigt, wie Geld eingenommen bzw. ausgegeben wird. Auch </t>
    </r>
    <r>
      <rPr>
        <b/>
        <sz val="11"/>
        <color theme="1"/>
        <rFont val="Calibri"/>
        <family val="2"/>
        <scheme val="minor"/>
      </rPr>
      <t>hier sollten keine Zahlenwerte direkt eingetragen werden</t>
    </r>
    <r>
      <rPr>
        <sz val="11"/>
        <color theme="1"/>
        <rFont val="Calibri"/>
        <family val="2"/>
        <scheme val="minor"/>
      </rPr>
      <t>. Die angezeigten Zahlen werden dem Blatt Rohdaten entnommen.</t>
    </r>
  </si>
  <si>
    <r>
      <t xml:space="preserve">Blatt </t>
    </r>
    <r>
      <rPr>
        <b/>
        <sz val="11"/>
        <color rgb="FFFF0000"/>
        <rFont val="Calibri"/>
        <family val="2"/>
        <scheme val="minor"/>
      </rPr>
      <t>Rohdaten</t>
    </r>
    <r>
      <rPr>
        <sz val="11"/>
        <color theme="1"/>
        <rFont val="Calibri"/>
        <family val="2"/>
        <scheme val="minor"/>
      </rPr>
      <t>: Hier werden alle Daten und Zahlenwerte eingetragen.</t>
    </r>
  </si>
  <si>
    <r>
      <t xml:space="preserve">Sobald Du mit den Kategorien zufrieden bist, kannst du </t>
    </r>
    <r>
      <rPr>
        <b/>
        <sz val="11"/>
        <color rgb="FFFF0000"/>
        <rFont val="Calibri"/>
        <family val="2"/>
        <scheme val="minor"/>
      </rPr>
      <t>mit den Eintragungen im Blatt Rohdaten anfangen</t>
    </r>
    <r>
      <rPr>
        <sz val="11"/>
        <color theme="1"/>
        <rFont val="Calibri"/>
        <family val="2"/>
        <scheme val="minor"/>
      </rPr>
      <t xml:space="preserve">. Dazu wird in </t>
    </r>
    <r>
      <rPr>
        <b/>
        <sz val="11"/>
        <color theme="1"/>
        <rFont val="Calibri"/>
        <family val="2"/>
        <scheme val="minor"/>
      </rPr>
      <t xml:space="preserve">Spalte A </t>
    </r>
    <r>
      <rPr>
        <sz val="11"/>
        <color theme="1"/>
        <rFont val="Calibri"/>
        <family val="2"/>
        <scheme val="minor"/>
      </rPr>
      <t xml:space="preserve">das Jahr ausgewählt, für die ein Vermögenswert oder eine Einnahme/Ausgabe angelegt werden soll. In </t>
    </r>
    <r>
      <rPr>
        <b/>
        <sz val="11"/>
        <color theme="1"/>
        <rFont val="Calibri"/>
        <family val="2"/>
        <scheme val="minor"/>
      </rPr>
      <t xml:space="preserve">Spalte B </t>
    </r>
    <r>
      <rPr>
        <sz val="11"/>
        <color theme="1"/>
        <rFont val="Calibri"/>
        <family val="2"/>
        <scheme val="minor"/>
      </rPr>
      <t xml:space="preserve">wird die gewünschte Kategorie ausgewählt. (Fehlen hier kategorien, müssen diese erst im Blatt Kategorien hinzugefügt werden.) In </t>
    </r>
    <r>
      <rPr>
        <b/>
        <sz val="11"/>
        <color theme="1"/>
        <rFont val="Calibri"/>
        <family val="2"/>
        <scheme val="minor"/>
      </rPr>
      <t>Spalte C</t>
    </r>
    <r>
      <rPr>
        <sz val="11"/>
        <color theme="1"/>
        <rFont val="Calibri"/>
        <family val="2"/>
        <scheme val="minor"/>
      </rPr>
      <t xml:space="preserve"> wird der Geldbetrag eingetragen. Zeilen mit gleichem Jahr und gleicher Kategorie werden addiert. Man kann also in einem Jahr mehrere Kategorien nutzen. In </t>
    </r>
    <r>
      <rPr>
        <b/>
        <sz val="11"/>
        <color theme="1"/>
        <rFont val="Calibri"/>
        <family val="2"/>
        <scheme val="minor"/>
      </rPr>
      <t>Spalte D</t>
    </r>
    <r>
      <rPr>
        <sz val="11"/>
        <color theme="1"/>
        <rFont val="Calibri"/>
        <family val="2"/>
        <scheme val="minor"/>
      </rPr>
      <t xml:space="preserve"> kann eine Bemerkung eingetragen werden, damit man zu einem späteren Zeitpunkt nachvollziehen kann, woher der Zahlenwert stammt.</t>
    </r>
  </si>
  <si>
    <t>Die grau markierten Rohdaten können problemlos gelöscht werden.</t>
  </si>
  <si>
    <t>Depot ABC-Bank</t>
  </si>
  <si>
    <t>Depot XYZ-Bank</t>
  </si>
  <si>
    <t>Gold + Silber</t>
  </si>
  <si>
    <t>Photovoltaik-Anlage</t>
  </si>
  <si>
    <t>Kreditkarten</t>
  </si>
  <si>
    <t>Kryptowährungen</t>
  </si>
  <si>
    <t>Darlehen Musterstr. 1</t>
  </si>
  <si>
    <t>Abschreibung Musterstr. 1</t>
  </si>
  <si>
    <t>Mieteinnahmen Muisterstr. 1</t>
  </si>
  <si>
    <t>Ackerland</t>
  </si>
  <si>
    <t>Zinsen und Dividenden</t>
  </si>
  <si>
    <t>Kursgewinne</t>
  </si>
  <si>
    <t>Private Verkäufe</t>
  </si>
  <si>
    <t>Geschenke</t>
  </si>
  <si>
    <t>Kinderbetreuung &amp; Nachhilfe</t>
  </si>
  <si>
    <t>Konto-, Depot &amp; Ordergebühren</t>
  </si>
  <si>
    <t>Arztbesuche, Medikamente, Laborrechnungen</t>
  </si>
  <si>
    <t>Ausrüstung und Kleidung</t>
  </si>
  <si>
    <t>Seminare &amp; webinare</t>
  </si>
  <si>
    <t>Computer</t>
  </si>
  <si>
    <t>Porto, Toner &amp; Co.</t>
  </si>
  <si>
    <t>Instandhaltung Balkone</t>
  </si>
  <si>
    <t>Darlehenszinsen</t>
  </si>
  <si>
    <t>Realisierte Kursverluste</t>
  </si>
  <si>
    <t>Abhebungen am  EC-Automaten</t>
  </si>
  <si>
    <t>Kino, Bücher, Filme</t>
  </si>
  <si>
    <t>Mobil, Festnetz, Homepage</t>
  </si>
  <si>
    <t>Kraftstoff, Versicherung, Steuer, Öffentl. Verkehr</t>
  </si>
  <si>
    <t>Unterkunft, Flug, Ausflüge</t>
  </si>
  <si>
    <t>Krankenversicherung, Haftpflicht, Berufsunfähigkeit, etc.</t>
  </si>
  <si>
    <t>Miete, Betriebs- &amp; heizkosten, Strom</t>
  </si>
  <si>
    <t>Spende an EFG Verein</t>
  </si>
  <si>
    <t>Spende an HIJ Organisation</t>
  </si>
  <si>
    <t>Parkett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</si>
</sst>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\ &quot;€&quot;"/>
    <numFmt numFmtId="165" formatCode="0.0%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b/>
      <sz val="11"/>
      <color theme="6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6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6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6"/>
      <name val="Calibri"/>
      <family val="2"/>
      <scheme val="minor"/>
    </font>
    <font>
      <b/>
      <sz val="10"/>
      <color theme="0" tint="-0.249977111117893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64">
    <xf numFmtId="0" fontId="0" fillId="0" borderId="0" xfId="0"/>
    <xf numFmtId="164" fontId="0" fillId="0" borderId="0" xfId="0" applyNumberFormat="1"/>
    <xf numFmtId="9" fontId="0" fillId="0" borderId="0" xfId="1" applyFont="1"/>
    <xf numFmtId="9" fontId="3" fillId="0" borderId="0" xfId="0" applyNumberFormat="1" applyFont="1"/>
    <xf numFmtId="0" fontId="1" fillId="3" borderId="0" xfId="0" applyFont="1" applyFill="1" applyBorder="1"/>
    <xf numFmtId="0" fontId="0" fillId="0" borderId="0" xfId="0" applyFill="1" applyBorder="1" applyAlignment="1">
      <alignment horizontal="left" indent="2"/>
    </xf>
    <xf numFmtId="0" fontId="1" fillId="0" borderId="0" xfId="0" applyFont="1" applyFill="1" applyBorder="1"/>
    <xf numFmtId="0" fontId="1" fillId="3" borderId="5" xfId="0" applyFont="1" applyFill="1" applyBorder="1"/>
    <xf numFmtId="0" fontId="0" fillId="0" borderId="5" xfId="0" applyBorder="1" applyAlignment="1">
      <alignment horizontal="left"/>
    </xf>
    <xf numFmtId="0" fontId="0" fillId="0" borderId="5" xfId="0" applyBorder="1"/>
    <xf numFmtId="0" fontId="7" fillId="4" borderId="6" xfId="0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9" fillId="5" borderId="8" xfId="0" applyFont="1" applyFill="1" applyBorder="1"/>
    <xf numFmtId="9" fontId="10" fillId="0" borderId="0" xfId="1" applyFont="1" applyAlignment="1">
      <alignment vertical="center"/>
    </xf>
    <xf numFmtId="9" fontId="10" fillId="0" borderId="0" xfId="0" applyNumberFormat="1" applyFont="1"/>
    <xf numFmtId="0" fontId="0" fillId="0" borderId="0" xfId="0" applyFill="1"/>
    <xf numFmtId="0" fontId="0" fillId="0" borderId="2" xfId="0" applyFill="1" applyBorder="1" applyAlignment="1">
      <alignment horizontal="left" indent="2"/>
    </xf>
    <xf numFmtId="0" fontId="1" fillId="3" borderId="6" xfId="0" applyFont="1" applyFill="1" applyBorder="1" applyAlignment="1">
      <alignment horizontal="right"/>
    </xf>
    <xf numFmtId="0" fontId="1" fillId="3" borderId="5" xfId="0" applyFont="1" applyFill="1" applyBorder="1" applyAlignment="1">
      <alignment horizontal="left"/>
    </xf>
    <xf numFmtId="44" fontId="1" fillId="3" borderId="5" xfId="2" applyFont="1" applyFill="1" applyBorder="1" applyAlignment="1">
      <alignment horizontal="right"/>
    </xf>
    <xf numFmtId="44" fontId="0" fillId="0" borderId="5" xfId="2" applyFont="1" applyBorder="1"/>
    <xf numFmtId="44" fontId="0" fillId="0" borderId="5" xfId="2" applyFont="1" applyBorder="1" applyAlignment="1">
      <alignment horizontal="right"/>
    </xf>
    <xf numFmtId="0" fontId="9" fillId="5" borderId="9" xfId="0" applyFont="1" applyFill="1" applyBorder="1"/>
    <xf numFmtId="0" fontId="0" fillId="0" borderId="0" xfId="0" applyFill="1" applyAlignment="1">
      <alignment horizontal="center"/>
    </xf>
    <xf numFmtId="0" fontId="0" fillId="4" borderId="1" xfId="0" applyFill="1" applyBorder="1"/>
    <xf numFmtId="0" fontId="0" fillId="4" borderId="4" xfId="0" applyFont="1" applyFill="1" applyBorder="1"/>
    <xf numFmtId="0" fontId="0" fillId="4" borderId="3" xfId="0" applyFill="1" applyBorder="1"/>
    <xf numFmtId="0" fontId="1" fillId="6" borderId="1" xfId="0" applyFont="1" applyFill="1" applyBorder="1"/>
    <xf numFmtId="9" fontId="4" fillId="6" borderId="1" xfId="0" applyNumberFormat="1" applyFont="1" applyFill="1" applyBorder="1"/>
    <xf numFmtId="0" fontId="1" fillId="6" borderId="1" xfId="0" applyFont="1" applyFill="1" applyBorder="1" applyAlignment="1">
      <alignment horizontal="left"/>
    </xf>
    <xf numFmtId="165" fontId="0" fillId="4" borderId="1" xfId="0" applyNumberFormat="1" applyFill="1" applyBorder="1"/>
    <xf numFmtId="165" fontId="0" fillId="4" borderId="1" xfId="1" applyNumberFormat="1" applyFont="1" applyFill="1" applyBorder="1"/>
    <xf numFmtId="165" fontId="0" fillId="0" borderId="0" xfId="0" applyNumberFormat="1"/>
    <xf numFmtId="0" fontId="11" fillId="2" borderId="0" xfId="0" applyFont="1" applyFill="1" applyAlignment="1">
      <alignment horizontal="left"/>
    </xf>
    <xf numFmtId="9" fontId="12" fillId="2" borderId="0" xfId="0" applyNumberFormat="1" applyFont="1" applyFill="1"/>
    <xf numFmtId="164" fontId="13" fillId="2" borderId="0" xfId="0" applyNumberFormat="1" applyFont="1" applyFill="1"/>
    <xf numFmtId="9" fontId="14" fillId="2" borderId="0" xfId="1" applyFont="1" applyFill="1" applyAlignment="1">
      <alignment vertical="center"/>
    </xf>
    <xf numFmtId="9" fontId="13" fillId="2" borderId="0" xfId="1" applyFont="1" applyFill="1"/>
    <xf numFmtId="0" fontId="13" fillId="2" borderId="0" xfId="0" applyFont="1" applyFill="1"/>
    <xf numFmtId="9" fontId="14" fillId="2" borderId="0" xfId="0" applyNumberFormat="1" applyFont="1" applyFill="1"/>
    <xf numFmtId="0" fontId="13" fillId="0" borderId="0" xfId="0" applyFont="1" applyFill="1"/>
    <xf numFmtId="0" fontId="13" fillId="0" borderId="0" xfId="0" applyFont="1"/>
    <xf numFmtId="0" fontId="15" fillId="0" borderId="0" xfId="0" applyFont="1" applyFill="1"/>
    <xf numFmtId="9" fontId="16" fillId="0" borderId="0" xfId="0" applyNumberFormat="1" applyFont="1" applyFill="1"/>
    <xf numFmtId="164" fontId="15" fillId="0" borderId="0" xfId="0" applyNumberFormat="1" applyFont="1" applyFill="1"/>
    <xf numFmtId="9" fontId="17" fillId="0" borderId="0" xfId="1" applyFont="1" applyFill="1" applyAlignment="1">
      <alignment vertical="center"/>
    </xf>
    <xf numFmtId="9" fontId="15" fillId="0" borderId="0" xfId="1" applyFont="1" applyFill="1"/>
    <xf numFmtId="9" fontId="17" fillId="0" borderId="0" xfId="0" applyNumberFormat="1" applyFont="1" applyFill="1"/>
    <xf numFmtId="0" fontId="15" fillId="0" borderId="0" xfId="0" applyFont="1"/>
    <xf numFmtId="0" fontId="18" fillId="6" borderId="1" xfId="0" applyFont="1" applyFill="1" applyBorder="1"/>
    <xf numFmtId="9" fontId="19" fillId="6" borderId="1" xfId="0" applyNumberFormat="1" applyFont="1" applyFill="1" applyBorder="1"/>
    <xf numFmtId="164" fontId="18" fillId="6" borderId="1" xfId="0" applyNumberFormat="1" applyFont="1" applyFill="1" applyBorder="1"/>
    <xf numFmtId="9" fontId="20" fillId="6" borderId="1" xfId="1" applyFont="1" applyFill="1" applyBorder="1" applyAlignment="1">
      <alignment vertical="center"/>
    </xf>
    <xf numFmtId="9" fontId="18" fillId="0" borderId="1" xfId="1" applyFont="1" applyFill="1" applyBorder="1"/>
    <xf numFmtId="0" fontId="18" fillId="6" borderId="1" xfId="0" applyFont="1" applyFill="1" applyBorder="1" applyAlignment="1">
      <alignment horizontal="left"/>
    </xf>
    <xf numFmtId="9" fontId="20" fillId="6" borderId="1" xfId="0" applyNumberFormat="1" applyFont="1" applyFill="1" applyBorder="1"/>
    <xf numFmtId="0" fontId="18" fillId="0" borderId="0" xfId="0" applyFont="1" applyFill="1"/>
    <xf numFmtId="0" fontId="15" fillId="0" borderId="0" xfId="0" applyFont="1" applyFill="1" applyBorder="1" applyAlignment="1">
      <alignment horizontal="left" indent="2"/>
    </xf>
    <xf numFmtId="164" fontId="21" fillId="0" borderId="0" xfId="1" applyNumberFormat="1" applyFont="1" applyFill="1" applyBorder="1"/>
    <xf numFmtId="164" fontId="21" fillId="0" borderId="0" xfId="0" applyNumberFormat="1" applyFont="1" applyFill="1" applyBorder="1"/>
    <xf numFmtId="9" fontId="17" fillId="0" borderId="0" xfId="1" applyFont="1" applyFill="1" applyBorder="1" applyAlignment="1">
      <alignment vertical="center"/>
    </xf>
    <xf numFmtId="9" fontId="15" fillId="0" borderId="0" xfId="1" applyFont="1"/>
    <xf numFmtId="0" fontId="15" fillId="4" borderId="3" xfId="0" applyFont="1" applyFill="1" applyBorder="1"/>
    <xf numFmtId="164" fontId="21" fillId="4" borderId="3" xfId="0" applyNumberFormat="1" applyFont="1" applyFill="1" applyBorder="1"/>
    <xf numFmtId="9" fontId="17" fillId="4" borderId="3" xfId="0" applyNumberFormat="1" applyFont="1" applyFill="1" applyBorder="1"/>
    <xf numFmtId="164" fontId="21" fillId="0" borderId="0" xfId="0" applyNumberFormat="1" applyFont="1" applyFill="1"/>
    <xf numFmtId="0" fontId="15" fillId="0" borderId="2" xfId="0" applyFont="1" applyFill="1" applyBorder="1" applyAlignment="1">
      <alignment horizontal="left" indent="2"/>
    </xf>
    <xf numFmtId="164" fontId="21" fillId="0" borderId="2" xfId="1" applyNumberFormat="1" applyFont="1" applyFill="1" applyBorder="1"/>
    <xf numFmtId="164" fontId="21" fillId="0" borderId="2" xfId="0" applyNumberFormat="1" applyFont="1" applyFill="1" applyBorder="1"/>
    <xf numFmtId="9" fontId="17" fillId="0" borderId="2" xfId="1" applyFont="1" applyFill="1" applyBorder="1" applyAlignment="1">
      <alignment vertical="center"/>
    </xf>
    <xf numFmtId="0" fontId="15" fillId="4" borderId="4" xfId="0" applyFont="1" applyFill="1" applyBorder="1"/>
    <xf numFmtId="164" fontId="21" fillId="4" borderId="4" xfId="0" applyNumberFormat="1" applyFont="1" applyFill="1" applyBorder="1"/>
    <xf numFmtId="0" fontId="15" fillId="4" borderId="1" xfId="0" applyFont="1" applyFill="1" applyBorder="1"/>
    <xf numFmtId="9" fontId="21" fillId="4" borderId="1" xfId="0" applyNumberFormat="1" applyFont="1" applyFill="1" applyBorder="1"/>
    <xf numFmtId="164" fontId="21" fillId="4" borderId="1" xfId="0" applyNumberFormat="1" applyFont="1" applyFill="1" applyBorder="1"/>
    <xf numFmtId="9" fontId="17" fillId="4" borderId="1" xfId="1" applyFont="1" applyFill="1" applyBorder="1" applyAlignment="1">
      <alignment vertical="center"/>
    </xf>
    <xf numFmtId="9" fontId="16" fillId="0" borderId="0" xfId="0" applyNumberFormat="1" applyFont="1"/>
    <xf numFmtId="164" fontId="15" fillId="0" borderId="0" xfId="0" applyNumberFormat="1" applyFont="1"/>
    <xf numFmtId="9" fontId="17" fillId="0" borderId="0" xfId="0" applyNumberFormat="1" applyFont="1"/>
    <xf numFmtId="9" fontId="21" fillId="4" borderId="4" xfId="0" applyNumberFormat="1" applyFont="1" applyFill="1" applyBorder="1"/>
    <xf numFmtId="9" fontId="17" fillId="4" borderId="4" xfId="1" applyFont="1" applyFill="1" applyBorder="1" applyAlignment="1">
      <alignment vertical="center"/>
    </xf>
    <xf numFmtId="0" fontId="18" fillId="6" borderId="0" xfId="0" applyFont="1" applyFill="1" applyBorder="1"/>
    <xf numFmtId="9" fontId="21" fillId="6" borderId="0" xfId="0" applyNumberFormat="1" applyFont="1" applyFill="1" applyBorder="1"/>
    <xf numFmtId="164" fontId="22" fillId="6" borderId="0" xfId="1" applyNumberFormat="1" applyFont="1" applyFill="1" applyBorder="1"/>
    <xf numFmtId="9" fontId="17" fillId="6" borderId="0" xfId="1" applyFont="1" applyFill="1" applyAlignment="1">
      <alignment vertical="center"/>
    </xf>
    <xf numFmtId="9" fontId="15" fillId="0" borderId="0" xfId="1" applyFont="1" applyFill="1" applyBorder="1"/>
    <xf numFmtId="164" fontId="21" fillId="6" borderId="0" xfId="0" applyNumberFormat="1" applyFont="1" applyFill="1" applyBorder="1"/>
    <xf numFmtId="164" fontId="22" fillId="6" borderId="0" xfId="0" applyNumberFormat="1" applyFont="1" applyFill="1"/>
    <xf numFmtId="9" fontId="17" fillId="6" borderId="0" xfId="0" applyNumberFormat="1" applyFont="1" applyFill="1"/>
    <xf numFmtId="9" fontId="17" fillId="0" borderId="0" xfId="1" applyNumberFormat="1" applyFont="1" applyFill="1" applyBorder="1" applyAlignment="1">
      <alignment vertical="center"/>
    </xf>
    <xf numFmtId="9" fontId="17" fillId="4" borderId="1" xfId="0" applyNumberFormat="1" applyFont="1" applyFill="1" applyBorder="1"/>
    <xf numFmtId="9" fontId="15" fillId="0" borderId="1" xfId="1" applyFont="1" applyFill="1" applyBorder="1"/>
    <xf numFmtId="0" fontId="15" fillId="0" borderId="1" xfId="0" applyFont="1" applyFill="1" applyBorder="1"/>
    <xf numFmtId="9" fontId="17" fillId="0" borderId="0" xfId="1" applyFont="1" applyAlignment="1">
      <alignment vertical="center"/>
    </xf>
    <xf numFmtId="9" fontId="14" fillId="2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9" fontId="16" fillId="6" borderId="1" xfId="0" applyNumberFormat="1" applyFont="1" applyFill="1" applyBorder="1"/>
    <xf numFmtId="164" fontId="15" fillId="6" borderId="1" xfId="0" applyNumberFormat="1" applyFont="1" applyFill="1" applyBorder="1"/>
    <xf numFmtId="9" fontId="17" fillId="6" borderId="1" xfId="1" applyFont="1" applyFill="1" applyBorder="1" applyAlignment="1">
      <alignment vertical="center"/>
    </xf>
    <xf numFmtId="0" fontId="20" fillId="6" borderId="1" xfId="0" applyFont="1" applyFill="1" applyBorder="1" applyAlignment="1">
      <alignment vertical="center"/>
    </xf>
    <xf numFmtId="0" fontId="18" fillId="6" borderId="1" xfId="0" applyFont="1" applyFill="1" applyBorder="1" applyAlignment="1">
      <alignment horizontal="center"/>
    </xf>
    <xf numFmtId="0" fontId="18" fillId="0" borderId="0" xfId="0" applyFont="1" applyFill="1" applyBorder="1"/>
    <xf numFmtId="0" fontId="17" fillId="4" borderId="3" xfId="0" applyFont="1" applyFill="1" applyBorder="1"/>
    <xf numFmtId="164" fontId="17" fillId="4" borderId="3" xfId="0" applyNumberFormat="1" applyFont="1" applyFill="1" applyBorder="1"/>
    <xf numFmtId="9" fontId="17" fillId="4" borderId="3" xfId="1" applyFont="1" applyFill="1" applyBorder="1" applyAlignment="1">
      <alignment vertical="center"/>
    </xf>
    <xf numFmtId="0" fontId="15" fillId="0" borderId="0" xfId="0" applyFont="1" applyFill="1" applyAlignment="1">
      <alignment horizontal="left" indent="2"/>
    </xf>
    <xf numFmtId="9" fontId="15" fillId="0" borderId="0" xfId="0" applyNumberFormat="1" applyFont="1" applyFill="1" applyAlignment="1">
      <alignment horizontal="left" indent="2"/>
    </xf>
    <xf numFmtId="9" fontId="15" fillId="0" borderId="0" xfId="0" applyNumberFormat="1" applyFont="1" applyFill="1" applyAlignment="1">
      <alignment horizontal="center"/>
    </xf>
    <xf numFmtId="164" fontId="23" fillId="0" borderId="0" xfId="0" applyNumberFormat="1" applyFont="1" applyFill="1"/>
    <xf numFmtId="9" fontId="23" fillId="0" borderId="0" xfId="0" applyNumberFormat="1" applyFont="1" applyFill="1"/>
    <xf numFmtId="0" fontId="23" fillId="0" borderId="0" xfId="0" applyFont="1" applyFill="1" applyBorder="1"/>
    <xf numFmtId="164" fontId="15" fillId="0" borderId="0" xfId="0" applyNumberFormat="1" applyFont="1" applyFill="1" applyAlignment="1">
      <alignment horizontal="left" indent="2"/>
    </xf>
    <xf numFmtId="9" fontId="15" fillId="0" borderId="1" xfId="0" applyNumberFormat="1" applyFont="1" applyFill="1" applyBorder="1" applyAlignment="1">
      <alignment horizontal="left" indent="2"/>
    </xf>
    <xf numFmtId="9" fontId="16" fillId="0" borderId="1" xfId="0" applyNumberFormat="1" applyFont="1" applyFill="1" applyBorder="1"/>
    <xf numFmtId="9" fontId="15" fillId="0" borderId="1" xfId="0" applyNumberFormat="1" applyFont="1" applyFill="1" applyBorder="1" applyAlignment="1">
      <alignment horizontal="center"/>
    </xf>
    <xf numFmtId="164" fontId="23" fillId="0" borderId="1" xfId="0" applyNumberFormat="1" applyFont="1" applyFill="1" applyBorder="1"/>
    <xf numFmtId="9" fontId="23" fillId="0" borderId="1" xfId="0" applyNumberFormat="1" applyFont="1" applyFill="1" applyBorder="1"/>
    <xf numFmtId="164" fontId="15" fillId="0" borderId="2" xfId="0" applyNumberFormat="1" applyFont="1" applyFill="1" applyBorder="1" applyAlignment="1">
      <alignment horizontal="left" indent="2"/>
    </xf>
    <xf numFmtId="0" fontId="15" fillId="0" borderId="2" xfId="0" applyFont="1" applyFill="1" applyBorder="1"/>
    <xf numFmtId="9" fontId="18" fillId="6" borderId="0" xfId="0" applyNumberFormat="1" applyFont="1" applyFill="1" applyAlignment="1">
      <alignment horizontal="left"/>
    </xf>
    <xf numFmtId="9" fontId="19" fillId="6" borderId="0" xfId="0" applyNumberFormat="1" applyFont="1" applyFill="1"/>
    <xf numFmtId="9" fontId="18" fillId="6" borderId="0" xfId="0" applyNumberFormat="1" applyFont="1" applyFill="1" applyAlignment="1">
      <alignment horizontal="center"/>
    </xf>
    <xf numFmtId="164" fontId="24" fillId="6" borderId="0" xfId="0" applyNumberFormat="1" applyFont="1" applyFill="1"/>
    <xf numFmtId="9" fontId="24" fillId="6" borderId="0" xfId="0" applyNumberFormat="1" applyFont="1" applyFill="1"/>
    <xf numFmtId="0" fontId="24" fillId="0" borderId="0" xfId="0" applyFont="1" applyFill="1" applyBorder="1"/>
    <xf numFmtId="164" fontId="15" fillId="4" borderId="4" xfId="0" applyNumberFormat="1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0" borderId="0" xfId="0" applyFont="1" applyFill="1" applyBorder="1"/>
    <xf numFmtId="164" fontId="15" fillId="4" borderId="3" xfId="0" applyNumberFormat="1" applyFont="1" applyFill="1" applyBorder="1" applyAlignment="1">
      <alignment horizontal="left"/>
    </xf>
    <xf numFmtId="164" fontId="15" fillId="4" borderId="1" xfId="0" applyNumberFormat="1" applyFont="1" applyFill="1" applyBorder="1" applyAlignment="1">
      <alignment horizontal="left"/>
    </xf>
    <xf numFmtId="164" fontId="22" fillId="6" borderId="0" xfId="0" applyNumberFormat="1" applyFont="1" applyFill="1" applyBorder="1"/>
    <xf numFmtId="9" fontId="20" fillId="6" borderId="0" xfId="0" applyNumberFormat="1" applyFont="1" applyFill="1" applyBorder="1" applyAlignment="1">
      <alignment vertical="center"/>
    </xf>
    <xf numFmtId="164" fontId="15" fillId="0" borderId="0" xfId="0" applyNumberFormat="1" applyFont="1" applyFill="1" applyBorder="1"/>
    <xf numFmtId="164" fontId="15" fillId="0" borderId="2" xfId="0" applyNumberFormat="1" applyFont="1" applyFill="1" applyBorder="1"/>
    <xf numFmtId="3" fontId="8" fillId="4" borderId="4" xfId="0" applyNumberFormat="1" applyFont="1" applyFill="1" applyBorder="1"/>
    <xf numFmtId="3" fontId="8" fillId="0" borderId="0" xfId="1" applyNumberFormat="1" applyFont="1" applyFill="1" applyBorder="1"/>
    <xf numFmtId="3" fontId="8" fillId="0" borderId="2" xfId="1" applyNumberFormat="1" applyFont="1" applyFill="1" applyBorder="1"/>
    <xf numFmtId="3" fontId="8" fillId="4" borderId="1" xfId="0" applyNumberFormat="1" applyFont="1" applyFill="1" applyBorder="1"/>
    <xf numFmtId="3" fontId="4" fillId="6" borderId="1" xfId="0" applyNumberFormat="1" applyFont="1" applyFill="1" applyBorder="1"/>
    <xf numFmtId="3" fontId="8" fillId="4" borderId="3" xfId="0" applyNumberFormat="1" applyFont="1" applyFill="1" applyBorder="1"/>
    <xf numFmtId="3" fontId="8" fillId="0" borderId="0" xfId="0" applyNumberFormat="1" applyFont="1" applyFill="1" applyBorder="1"/>
    <xf numFmtId="3" fontId="8" fillId="0" borderId="2" xfId="0" applyNumberFormat="1" applyFont="1" applyFill="1" applyBorder="1"/>
    <xf numFmtId="3" fontId="1" fillId="6" borderId="1" xfId="0" applyNumberFormat="1" applyFont="1" applyFill="1" applyBorder="1" applyAlignment="1">
      <alignment horizontal="left"/>
    </xf>
    <xf numFmtId="0" fontId="0" fillId="0" borderId="0" xfId="0" applyBorder="1"/>
    <xf numFmtId="0" fontId="0" fillId="7" borderId="0" xfId="0" applyFill="1"/>
    <xf numFmtId="0" fontId="7" fillId="7" borderId="0" xfId="0" applyFont="1" applyFill="1" applyBorder="1"/>
    <xf numFmtId="0" fontId="7" fillId="7" borderId="10" xfId="0" applyFont="1" applyFill="1" applyBorder="1"/>
    <xf numFmtId="0" fontId="7" fillId="8" borderId="10" xfId="0" applyFont="1" applyFill="1" applyBorder="1"/>
    <xf numFmtId="0" fontId="7" fillId="7" borderId="6" xfId="0" applyFont="1" applyFill="1" applyBorder="1"/>
    <xf numFmtId="0" fontId="7" fillId="7" borderId="7" xfId="0" applyFont="1" applyFill="1" applyBorder="1"/>
    <xf numFmtId="0" fontId="7" fillId="8" borderId="7" xfId="0" applyFont="1" applyFill="1" applyBorder="1"/>
    <xf numFmtId="0" fontId="0" fillId="8" borderId="7" xfId="0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0" fillId="9" borderId="5" xfId="0" applyFill="1" applyBorder="1" applyAlignment="1">
      <alignment horizontal="left"/>
    </xf>
    <xf numFmtId="0" fontId="0" fillId="9" borderId="5" xfId="0" applyFill="1" applyBorder="1"/>
    <xf numFmtId="44" fontId="0" fillId="9" borderId="5" xfId="2" applyFont="1" applyFill="1" applyBorder="1"/>
    <xf numFmtId="0" fontId="28" fillId="10" borderId="0" xfId="0" applyFont="1" applyFill="1" applyAlignment="1">
      <alignment horizontal="left"/>
    </xf>
    <xf numFmtId="49" fontId="11" fillId="2" borderId="0" xfId="0" applyNumberFormat="1" applyFont="1" applyFill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left" wrapText="1" indent="1"/>
    </xf>
    <xf numFmtId="49" fontId="0" fillId="0" borderId="0" xfId="0" applyNumberFormat="1" applyFont="1" applyAlignment="1">
      <alignment horizontal="left" wrapText="1" indent="1"/>
    </xf>
    <xf numFmtId="49" fontId="29" fillId="9" borderId="0" xfId="0" applyNumberFormat="1" applyFont="1" applyFill="1" applyAlignment="1">
      <alignment wrapText="1"/>
    </xf>
  </cellXfs>
  <cellStyles count="3">
    <cellStyle name="Prozent" xfId="1" builtinId="5"/>
    <cellStyle name="Standard" xfId="0" builtinId="0"/>
    <cellStyle name="Währung" xfId="2" builtinId="4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3"/>
          <c:order val="1"/>
          <c:tx>
            <c:strRef>
              <c:f>Vermögensverlauf!$A$3</c:f>
              <c:strCache>
                <c:ptCount val="1"/>
                <c:pt idx="0">
                  <c:v>I. Immobilien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Vermögensverlauf!$B$3:$Q$3</c:f>
              <c:numCache>
                <c:formatCode>#,##0</c:formatCode>
                <c:ptCount val="16"/>
                <c:pt idx="0">
                  <c:v>715000</c:v>
                </c:pt>
                <c:pt idx="1">
                  <c:v>750000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2C-4C7F-9FBA-B6E56F069715}"/>
            </c:ext>
          </c:extLst>
        </c:ser>
        <c:ser>
          <c:idx val="4"/>
          <c:order val="2"/>
          <c:tx>
            <c:strRef>
              <c:f>Vermögensverlauf!$A$4</c:f>
              <c:strCache>
                <c:ptCount val="1"/>
                <c:pt idx="0">
                  <c:v>II. Anlagevermögen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Vermögensverlauf!$B$4:$Q$4</c:f>
              <c:numCache>
                <c:formatCode>#,##0</c:formatCode>
                <c:ptCount val="16"/>
                <c:pt idx="0">
                  <c:v>11548</c:v>
                </c:pt>
                <c:pt idx="1">
                  <c:v>11248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2C-4C7F-9FBA-B6E56F069715}"/>
            </c:ext>
          </c:extLst>
        </c:ser>
        <c:ser>
          <c:idx val="5"/>
          <c:order val="3"/>
          <c:tx>
            <c:strRef>
              <c:f>Vermögensverlauf!$A$5</c:f>
              <c:strCache>
                <c:ptCount val="1"/>
                <c:pt idx="0">
                  <c:v>III. Forderungen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Vermögensverlauf!$B$5:$Q$5</c:f>
              <c:numCache>
                <c:formatCode>#,##0</c:formatCode>
                <c:ptCount val="16"/>
                <c:pt idx="0">
                  <c:v>0</c:v>
                </c:pt>
                <c:pt idx="1">
                  <c:v>3500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2C-4C7F-9FBA-B6E56F069715}"/>
            </c:ext>
          </c:extLst>
        </c:ser>
        <c:ser>
          <c:idx val="7"/>
          <c:order val="4"/>
          <c:tx>
            <c:strRef>
              <c:f>Vermögensverlauf!$A$6</c:f>
              <c:strCache>
                <c:ptCount val="1"/>
                <c:pt idx="0">
                  <c:v>IV. Versicherungen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Vermögensverlauf!$B$6:$Q$6</c:f>
              <c:numCache>
                <c:formatCode>#,##0</c:formatCode>
                <c:ptCount val="16"/>
                <c:pt idx="0">
                  <c:v>36200</c:v>
                </c:pt>
                <c:pt idx="1">
                  <c:v>37500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12C-4C7F-9FBA-B6E56F069715}"/>
            </c:ext>
          </c:extLst>
        </c:ser>
        <c:ser>
          <c:idx val="8"/>
          <c:order val="5"/>
          <c:tx>
            <c:strRef>
              <c:f>Vermögensverlauf!$A$7</c:f>
              <c:strCache>
                <c:ptCount val="1"/>
                <c:pt idx="0">
                  <c:v>V. Sonstige illiquide Anlagen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Vermögensverlauf!$B$7:$Q$7</c:f>
              <c:numCache>
                <c:formatCode>#,##0</c:formatCode>
                <c:ptCount val="16"/>
                <c:pt idx="0">
                  <c:v>5000</c:v>
                </c:pt>
                <c:pt idx="1">
                  <c:v>5000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12C-4C7F-9FBA-B6E56F069715}"/>
            </c:ext>
          </c:extLst>
        </c:ser>
        <c:ser>
          <c:idx val="10"/>
          <c:order val="6"/>
          <c:tx>
            <c:strRef>
              <c:f>Vermögensverlauf!$A$9</c:f>
              <c:strCache>
                <c:ptCount val="1"/>
                <c:pt idx="0">
                  <c:v>I. Edelmetalle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Vermögensverlauf!$B$9:$Q$9</c:f>
              <c:numCache>
                <c:formatCode>#,##0</c:formatCode>
                <c:ptCount val="16"/>
                <c:pt idx="0">
                  <c:v>0</c:v>
                </c:pt>
                <c:pt idx="1">
                  <c:v>9700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12C-4C7F-9FBA-B6E56F069715}"/>
            </c:ext>
          </c:extLst>
        </c:ser>
        <c:ser>
          <c:idx val="11"/>
          <c:order val="7"/>
          <c:tx>
            <c:strRef>
              <c:f>Vermögensverlauf!$A$10</c:f>
              <c:strCache>
                <c:ptCount val="1"/>
                <c:pt idx="0">
                  <c:v>II. Alternative Investments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Vermögensverlauf!$B$10:$Q$10</c:f>
              <c:numCache>
                <c:formatCode>#,##0</c:formatCode>
                <c:ptCount val="16"/>
                <c:pt idx="0">
                  <c:v>0</c:v>
                </c:pt>
                <c:pt idx="1">
                  <c:v>3578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12C-4C7F-9FBA-B6E56F069715}"/>
            </c:ext>
          </c:extLst>
        </c:ser>
        <c:ser>
          <c:idx val="12"/>
          <c:order val="8"/>
          <c:tx>
            <c:strRef>
              <c:f>Vermögensverlauf!$A$11</c:f>
              <c:strCache>
                <c:ptCount val="1"/>
                <c:pt idx="0">
                  <c:v>III. Aktien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Vermögensverlauf!$B$11:$Q$11</c:f>
              <c:numCache>
                <c:formatCode>#,##0</c:formatCode>
                <c:ptCount val="16"/>
                <c:pt idx="0">
                  <c:v>81938</c:v>
                </c:pt>
                <c:pt idx="1">
                  <c:v>91938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112C-4C7F-9FBA-B6E56F069715}"/>
            </c:ext>
          </c:extLst>
        </c:ser>
        <c:ser>
          <c:idx val="13"/>
          <c:order val="9"/>
          <c:tx>
            <c:strRef>
              <c:f>Vermögensverlauf!$A$12</c:f>
              <c:strCache>
                <c:ptCount val="1"/>
                <c:pt idx="0">
                  <c:v>IV. Anleihen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80000"/>
                  <a:lumOff val="20000"/>
                </a:schemeClr>
              </a:solidFill>
              <a:ln w="9525">
                <a:solidFill>
                  <a:schemeClr val="accent2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Vermögensverlauf!$B$12:$Q$12</c:f>
              <c:numCache>
                <c:formatCode>#,##0</c:formatCode>
                <c:ptCount val="16"/>
                <c:pt idx="0">
                  <c:v>8003</c:v>
                </c:pt>
                <c:pt idx="1">
                  <c:v>8963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112C-4C7F-9FBA-B6E56F069715}"/>
            </c:ext>
          </c:extLst>
        </c:ser>
        <c:ser>
          <c:idx val="15"/>
          <c:order val="10"/>
          <c:tx>
            <c:strRef>
              <c:f>Vermögensverlauf!$A$13</c:f>
              <c:strCache>
                <c:ptCount val="1"/>
                <c:pt idx="0">
                  <c:v>V. Tagesgeldkonten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Vermögensverlauf!$B$13:$Q$13</c:f>
              <c:numCache>
                <c:formatCode>#,##0</c:formatCode>
                <c:ptCount val="16"/>
                <c:pt idx="0">
                  <c:v>7500</c:v>
                </c:pt>
                <c:pt idx="1">
                  <c:v>12500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112C-4C7F-9FBA-B6E56F069715}"/>
            </c:ext>
          </c:extLst>
        </c:ser>
        <c:ser>
          <c:idx val="16"/>
          <c:order val="11"/>
          <c:tx>
            <c:strRef>
              <c:f>Vermögensverlauf!$A$14</c:f>
              <c:strCache>
                <c:ptCount val="1"/>
                <c:pt idx="0">
                  <c:v>VI. Girokonten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Vermögensverlauf!$B$14:$Q$14</c:f>
              <c:numCache>
                <c:formatCode>#,##0</c:formatCode>
                <c:ptCount val="16"/>
                <c:pt idx="0">
                  <c:v>20500</c:v>
                </c:pt>
                <c:pt idx="1">
                  <c:v>22500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5-112C-4C7F-9FBA-B6E56F069715}"/>
            </c:ext>
          </c:extLst>
        </c:ser>
        <c:ser>
          <c:idx val="17"/>
          <c:order val="12"/>
          <c:tx>
            <c:strRef>
              <c:f>Vermögensverlauf!$A$15</c:f>
              <c:strCache>
                <c:ptCount val="1"/>
                <c:pt idx="0">
                  <c:v>VII. Sonstige liquide Anlagen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Vermögensverlauf!$B$15:$Q$15</c:f>
              <c:numCache>
                <c:formatCode>#,##0</c:formatCode>
                <c:ptCount val="16"/>
                <c:pt idx="0">
                  <c:v>1200</c:v>
                </c:pt>
                <c:pt idx="1">
                  <c:v>1200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112C-4C7F-9FBA-B6E56F069715}"/>
            </c:ext>
          </c:extLst>
        </c:ser>
        <c:ser>
          <c:idx val="18"/>
          <c:order val="14"/>
          <c:tx>
            <c:strRef>
              <c:f>Vermögensverlauf!$A$19</c:f>
              <c:strCache>
                <c:ptCount val="1"/>
                <c:pt idx="0">
                  <c:v>I. Langfristige Verbindlichkeiten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Vermögensverlauf!$B$19:$Q$19</c:f>
              <c:numCache>
                <c:formatCode>#,##0</c:formatCode>
                <c:ptCount val="16"/>
                <c:pt idx="0">
                  <c:v>315000</c:v>
                </c:pt>
                <c:pt idx="1">
                  <c:v>300000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F-112C-4C7F-9FBA-B6E56F069715}"/>
            </c:ext>
          </c:extLst>
        </c:ser>
        <c:ser>
          <c:idx val="0"/>
          <c:order val="16"/>
          <c:tx>
            <c:strRef>
              <c:f>Vermögensverlauf!$A$22</c:f>
              <c:strCache>
                <c:ptCount val="1"/>
                <c:pt idx="0">
                  <c:v>Bilanzsumme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Vermögensverlauf!$B$22:$Q$22</c:f>
              <c:numCache>
                <c:formatCode>#,##0</c:formatCode>
                <c:ptCount val="16"/>
                <c:pt idx="0">
                  <c:v>886889</c:v>
                </c:pt>
                <c:pt idx="1">
                  <c:v>957627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5B1-4852-84F1-0417EF663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999672"/>
        <c:axId val="701998032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Vermögensverlauf!$A$1</c15:sqref>
                        </c15:formulaRef>
                      </c:ext>
                    </c:extLst>
                    <c:strCache>
                      <c:ptCount val="1"/>
                      <c:pt idx="0">
                        <c:v>Jahr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Vermögensverlauf!$B$1:$Q$1</c15:sqref>
                        </c15:formulaRef>
                      </c:ext>
                    </c:extLst>
                    <c:numCache>
                      <c:formatCode>General</c:formatCode>
                      <c:ptCount val="16"/>
                      <c:pt idx="0">
                        <c:v>2018</c:v>
                      </c:pt>
                      <c:pt idx="1">
                        <c:v>2019</c:v>
                      </c:pt>
                      <c:pt idx="2">
                        <c:v>2020</c:v>
                      </c:pt>
                      <c:pt idx="3">
                        <c:v>2021</c:v>
                      </c:pt>
                      <c:pt idx="4">
                        <c:v>2022</c:v>
                      </c:pt>
                      <c:pt idx="5">
                        <c:v>2023</c:v>
                      </c:pt>
                      <c:pt idx="6">
                        <c:v>2024</c:v>
                      </c:pt>
                      <c:pt idx="7">
                        <c:v>2025</c:v>
                      </c:pt>
                      <c:pt idx="8">
                        <c:v>2026</c:v>
                      </c:pt>
                      <c:pt idx="9">
                        <c:v>2027</c:v>
                      </c:pt>
                      <c:pt idx="10">
                        <c:v>2028</c:v>
                      </c:pt>
                      <c:pt idx="11">
                        <c:v>2029</c:v>
                      </c:pt>
                      <c:pt idx="12">
                        <c:v>2030</c:v>
                      </c:pt>
                      <c:pt idx="13">
                        <c:v>2031</c:v>
                      </c:pt>
                      <c:pt idx="14">
                        <c:v>2032</c:v>
                      </c:pt>
                      <c:pt idx="15">
                        <c:v>2033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12C-4C7F-9FBA-B6E56F069715}"/>
                  </c:ext>
                </c:extLst>
              </c15:ser>
            </c15:filteredLineSeries>
            <c15:filteredLine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Vermögensverlauf!$A$18</c15:sqref>
                        </c15:formulaRef>
                      </c:ext>
                    </c:extLst>
                    <c:strCache>
                      <c:ptCount val="1"/>
                      <c:pt idx="0">
                        <c:v>A. Summe Eigenkapital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80000"/>
                        <a:lumOff val="2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Vermögensverlauf!$B$18:$Q$18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571889</c:v>
                      </c:pt>
                      <c:pt idx="1">
                        <c:v>657372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E-112C-4C7F-9FBA-B6E56F069715}"/>
                  </c:ext>
                </c:extLst>
              </c15:ser>
            </c15:filteredLineSeries>
            <c15:filteredLineSeries>
              <c15:ser>
                <c:idx val="19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Vermögensverlauf!$A$20</c15:sqref>
                        </c15:formulaRef>
                      </c:ext>
                    </c:extLst>
                    <c:strCache>
                      <c:ptCount val="1"/>
                      <c:pt idx="0">
                        <c:v>II. Kurzfristige Verbindlichkeiten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8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Vermögensverlauf!$B$20:$Q$20</c15:sqref>
                        </c15:formulaRef>
                      </c:ext>
                    </c:extLst>
                    <c:numCache>
                      <c:formatCode>#,##0</c:formatCode>
                      <c:ptCount val="16"/>
                      <c:pt idx="0">
                        <c:v>0</c:v>
                      </c:pt>
                      <c:pt idx="1">
                        <c:v>255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0-112C-4C7F-9FBA-B6E56F069715}"/>
                  </c:ext>
                </c:extLst>
              </c15:ser>
            </c15:filteredLineSeries>
          </c:ext>
        </c:extLst>
      </c:lineChart>
      <c:catAx>
        <c:axId val="701999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1998032"/>
        <c:crosses val="autoZero"/>
        <c:auto val="1"/>
        <c:lblAlgn val="ctr"/>
        <c:lblOffset val="100"/>
        <c:noMultiLvlLbl val="0"/>
      </c:catAx>
      <c:valAx>
        <c:axId val="70199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701999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1266824</xdr:colOff>
      <xdr:row>23</xdr:row>
      <xdr:rowOff>64294</xdr:rowOff>
    </xdr:from>
    <xdr:to>
      <xdr:col>17</xdr:col>
      <xdr:colOff>138110</xdr:colOff>
      <xdr:row>36</xdr:row>
      <xdr:rowOff>85725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6F3A834-6031-4200-AA29-1517CA8D88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99793-713D-4BB2-BF1D-DF19A76B8D76}">
  <dimension ref="A1:A20"/>
  <sheetViews>
    <sheetView tabSelected="1" workbookViewId="0">
      <selection activeCell="A23" sqref="A23"/>
    </sheetView>
  </sheetViews>
  <sheetFormatPr baseColWidth="10" defaultRowHeight="15" x14ac:dyDescent="0.25"/>
  <cols>
    <col min="1" max="1" width="124.42578125" style="160" customWidth="1"/>
  </cols>
  <sheetData>
    <row r="1" spans="1:1" s="33" customFormat="1" ht="18.75" x14ac:dyDescent="0.3">
      <c r="A1" s="158" t="s">
        <v>145</v>
      </c>
    </row>
    <row r="3" spans="1:1" ht="15.75" x14ac:dyDescent="0.25">
      <c r="A3" s="163" t="s">
        <v>146</v>
      </c>
    </row>
    <row r="4" spans="1:1" x14ac:dyDescent="0.25">
      <c r="A4" s="159" t="s">
        <v>147</v>
      </c>
    </row>
    <row r="5" spans="1:1" x14ac:dyDescent="0.25">
      <c r="A5" s="161" t="s">
        <v>148</v>
      </c>
    </row>
    <row r="6" spans="1:1" ht="30" x14ac:dyDescent="0.25">
      <c r="A6" s="162" t="s">
        <v>157</v>
      </c>
    </row>
    <row r="7" spans="1:1" ht="30" x14ac:dyDescent="0.25">
      <c r="A7" s="161" t="s">
        <v>158</v>
      </c>
    </row>
    <row r="8" spans="1:1" ht="30" x14ac:dyDescent="0.25">
      <c r="A8" s="161" t="s">
        <v>149</v>
      </c>
    </row>
    <row r="9" spans="1:1" x14ac:dyDescent="0.25">
      <c r="A9" s="161" t="s">
        <v>159</v>
      </c>
    </row>
    <row r="10" spans="1:1" x14ac:dyDescent="0.25">
      <c r="A10" s="161" t="s">
        <v>150</v>
      </c>
    </row>
    <row r="12" spans="1:1" ht="15.75" x14ac:dyDescent="0.25">
      <c r="A12" s="163" t="s">
        <v>151</v>
      </c>
    </row>
    <row r="13" spans="1:1" ht="45" x14ac:dyDescent="0.25">
      <c r="A13" s="160" t="s">
        <v>153</v>
      </c>
    </row>
    <row r="15" spans="1:1" ht="15.75" x14ac:dyDescent="0.25">
      <c r="A15" s="163" t="s">
        <v>152</v>
      </c>
    </row>
    <row r="16" spans="1:1" ht="90" x14ac:dyDescent="0.25">
      <c r="A16" s="160" t="s">
        <v>160</v>
      </c>
    </row>
    <row r="17" spans="1:1" x14ac:dyDescent="0.25">
      <c r="A17" s="160" t="s">
        <v>154</v>
      </c>
    </row>
    <row r="19" spans="1:1" ht="15.75" x14ac:dyDescent="0.25">
      <c r="A19" s="163" t="s">
        <v>155</v>
      </c>
    </row>
    <row r="20" spans="1:1" ht="30" x14ac:dyDescent="0.25">
      <c r="A20" s="160" t="s">
        <v>156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D732-06C5-4BEB-9251-78AE8D209C57}">
  <dimension ref="A1:BP19"/>
  <sheetViews>
    <sheetView workbookViewId="0">
      <selection activeCell="B21" sqref="B21"/>
    </sheetView>
  </sheetViews>
  <sheetFormatPr baseColWidth="10" defaultColWidth="32.140625" defaultRowHeight="15" x14ac:dyDescent="0.25"/>
  <cols>
    <col min="1" max="1" width="7" bestFit="1" customWidth="1"/>
    <col min="2" max="2" width="28.140625" bestFit="1" customWidth="1"/>
    <col min="3" max="3" width="11.5703125" style="3" bestFit="1" customWidth="1"/>
    <col min="4" max="4" width="11.5703125" style="1" bestFit="1" customWidth="1"/>
    <col min="5" max="5" width="5.5703125" style="13" bestFit="1" customWidth="1"/>
    <col min="6" max="6" width="2.85546875" style="2" customWidth="1"/>
    <col min="7" max="7" width="32.85546875" bestFit="1" customWidth="1"/>
    <col min="8" max="8" width="10.5703125" style="3" bestFit="1" customWidth="1"/>
    <col min="9" max="9" width="11.5703125" style="1" bestFit="1" customWidth="1"/>
    <col min="10" max="10" width="5.5703125" style="14" bestFit="1" customWidth="1"/>
    <col min="11" max="11" width="2.85546875" customWidth="1"/>
    <col min="12" max="68" width="32.140625" style="15"/>
  </cols>
  <sheetData>
    <row r="1" spans="1:68" s="41" customFormat="1" ht="18.75" x14ac:dyDescent="0.3">
      <c r="A1" s="157">
        <v>2018</v>
      </c>
      <c r="B1" s="33" t="s">
        <v>139</v>
      </c>
      <c r="C1" s="34"/>
      <c r="D1" s="35"/>
      <c r="E1" s="36"/>
      <c r="F1" s="37"/>
      <c r="G1" s="38"/>
      <c r="H1" s="34"/>
      <c r="I1" s="35"/>
      <c r="J1" s="39"/>
      <c r="K1" s="34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</row>
    <row r="2" spans="1:68" s="42" customFormat="1" ht="12.75" x14ac:dyDescent="0.2">
      <c r="C2" s="43"/>
      <c r="D2" s="44"/>
      <c r="E2" s="45"/>
      <c r="F2" s="46"/>
      <c r="H2" s="43"/>
      <c r="I2" s="44"/>
      <c r="J2" s="47"/>
    </row>
    <row r="3" spans="1:68" s="56" customFormat="1" ht="13.5" thickBot="1" x14ac:dyDescent="0.25">
      <c r="B3" s="49" t="s">
        <v>1</v>
      </c>
      <c r="C3" s="50"/>
      <c r="D3" s="51"/>
      <c r="E3" s="52"/>
      <c r="F3" s="53"/>
      <c r="G3" s="54" t="s">
        <v>2</v>
      </c>
      <c r="H3" s="50"/>
      <c r="I3" s="51"/>
      <c r="J3" s="55"/>
    </row>
    <row r="4" spans="1:68" s="42" customFormat="1" ht="13.5" thickBot="1" x14ac:dyDescent="0.25">
      <c r="B4" s="57" t="s">
        <v>3</v>
      </c>
      <c r="C4" s="58">
        <f>SUMIFS(Rohdaten!C:C,Rohdaten!B:B,Kategorien!$A$10,Rohdaten!A:A,$A$1)</f>
        <v>715000</v>
      </c>
      <c r="D4" s="59"/>
      <c r="E4" s="89">
        <f>C4/$D$18</f>
        <v>0.80618882408057824</v>
      </c>
      <c r="G4" s="62" t="s">
        <v>95</v>
      </c>
      <c r="H4" s="63"/>
      <c r="I4" s="63">
        <f>$I$18-I7</f>
        <v>571889</v>
      </c>
      <c r="J4" s="64">
        <f>I4/$I$18</f>
        <v>0.64482590267778717</v>
      </c>
    </row>
    <row r="5" spans="1:68" s="42" customFormat="1" ht="12.75" x14ac:dyDescent="0.2">
      <c r="B5" s="57" t="s">
        <v>27</v>
      </c>
      <c r="C5" s="58">
        <f>SUMIFS(Rohdaten!C:C,Rohdaten!B:B,Kategorien!$A$11,Rohdaten!A:A,$A$1)</f>
        <v>11548</v>
      </c>
      <c r="D5" s="59"/>
      <c r="E5" s="60">
        <f t="shared" ref="E5:E8" si="0">C5/$D$18</f>
        <v>1.3020795161514012E-2</v>
      </c>
      <c r="G5" s="57" t="s">
        <v>96</v>
      </c>
      <c r="H5" s="59">
        <f>SUMIFS(Rohdaten!C:C,Rohdaten!B:B,Kategorien!$A$17,Rohdaten!A:A,$A$1)</f>
        <v>315000</v>
      </c>
      <c r="I5" s="59"/>
      <c r="J5" s="60">
        <f>H5/$I$18</f>
        <v>0.35517409732221283</v>
      </c>
    </row>
    <row r="6" spans="1:68" s="42" customFormat="1" ht="12.75" x14ac:dyDescent="0.2">
      <c r="B6" s="57" t="s">
        <v>101</v>
      </c>
      <c r="C6" s="58">
        <f>SUMIFS(Rohdaten!C:C,Rohdaten!B:B,Kategorien!$A$13,Rohdaten!A:A,$A$1)</f>
        <v>0</v>
      </c>
      <c r="D6" s="59"/>
      <c r="E6" s="60">
        <f>C6/$D$18</f>
        <v>0</v>
      </c>
      <c r="G6" s="66" t="s">
        <v>97</v>
      </c>
      <c r="H6" s="68">
        <f>SUMIFS(Rohdaten!C:C,Rohdaten!B:B,Kategorien!$A$16,Rohdaten!A:A,$A$1)</f>
        <v>0</v>
      </c>
      <c r="I6" s="68"/>
      <c r="J6" s="69">
        <f>H6/$I$18</f>
        <v>0</v>
      </c>
    </row>
    <row r="7" spans="1:68" s="42" customFormat="1" ht="13.5" thickBot="1" x14ac:dyDescent="0.25">
      <c r="B7" s="57" t="s">
        <v>102</v>
      </c>
      <c r="C7" s="58">
        <f>SUMIFS(Rohdaten!C:C,Rohdaten!B:B,Kategorien!$A$12,Rohdaten!A:A,$A$1)</f>
        <v>36200</v>
      </c>
      <c r="D7" s="59"/>
      <c r="E7" s="60">
        <f>C7/$D$18</f>
        <v>4.0816832771632075E-2</v>
      </c>
      <c r="G7" s="72" t="s">
        <v>100</v>
      </c>
      <c r="H7" s="74"/>
      <c r="I7" s="74">
        <f>SUM(H5:H6)</f>
        <v>315000</v>
      </c>
      <c r="J7" s="90">
        <f>I7/$I$18</f>
        <v>0.35517409732221283</v>
      </c>
    </row>
    <row r="8" spans="1:68" s="42" customFormat="1" ht="12.75" x14ac:dyDescent="0.2">
      <c r="B8" s="66" t="s">
        <v>28</v>
      </c>
      <c r="C8" s="67">
        <f>SUMIFS(Rohdaten!C:C,Rohdaten!B:B,Kategorien!$A$14,Rohdaten!A:A,$A$1)</f>
        <v>5000</v>
      </c>
      <c r="D8" s="68"/>
      <c r="E8" s="69">
        <f t="shared" si="0"/>
        <v>5.6376840844795688E-3</v>
      </c>
    </row>
    <row r="9" spans="1:68" s="42" customFormat="1" ht="13.5" thickBot="1" x14ac:dyDescent="0.25">
      <c r="B9" s="72" t="s">
        <v>93</v>
      </c>
      <c r="C9" s="73"/>
      <c r="D9" s="74">
        <f>SUM(C4:C8)</f>
        <v>767748</v>
      </c>
      <c r="E9" s="75">
        <f>D9/D18</f>
        <v>0.86566413609820392</v>
      </c>
    </row>
    <row r="10" spans="1:68" s="42" customFormat="1" ht="12.75" x14ac:dyDescent="0.2">
      <c r="B10" s="57" t="s">
        <v>98</v>
      </c>
      <c r="C10" s="58">
        <f>SUMIFS(Rohdaten!C:C,Rohdaten!B:B,Kategorien!$A$8,Rohdaten!A:A,$A$1)</f>
        <v>0</v>
      </c>
      <c r="D10" s="59"/>
      <c r="E10" s="89">
        <f>C10/$D$18</f>
        <v>0</v>
      </c>
    </row>
    <row r="11" spans="1:68" s="42" customFormat="1" ht="12.75" x14ac:dyDescent="0.2">
      <c r="B11" s="57" t="s">
        <v>99</v>
      </c>
      <c r="C11" s="58">
        <f>SUMIFS(Rohdaten!C:C,Rohdaten!B:B,Kategorien!$A$7,Rohdaten!A:A,$A$1)</f>
        <v>0</v>
      </c>
      <c r="D11" s="59"/>
      <c r="E11" s="60">
        <f t="shared" ref="E11:E16" si="1">C11/$D$18</f>
        <v>0</v>
      </c>
    </row>
    <row r="12" spans="1:68" s="42" customFormat="1" ht="12.75" x14ac:dyDescent="0.2">
      <c r="B12" s="57" t="s">
        <v>104</v>
      </c>
      <c r="C12" s="58">
        <f>SUMIFS(Rohdaten!C:C,Rohdaten!B:B,Kategorien!$A$5,Rohdaten!A:A,$A$1)</f>
        <v>81938</v>
      </c>
      <c r="D12" s="59"/>
      <c r="E12" s="60">
        <f t="shared" si="1"/>
        <v>9.2388111702817383E-2</v>
      </c>
    </row>
    <row r="13" spans="1:68" s="42" customFormat="1" ht="12.75" x14ac:dyDescent="0.2">
      <c r="B13" s="57" t="s">
        <v>103</v>
      </c>
      <c r="C13" s="58">
        <f>SUMIFS(Rohdaten!C:C,Rohdaten!B:B,Kategorien!$A$6,Rohdaten!A:A,$A$1)</f>
        <v>8003</v>
      </c>
      <c r="D13" s="59"/>
      <c r="E13" s="60">
        <f t="shared" si="1"/>
        <v>9.0236771456179976E-3</v>
      </c>
    </row>
    <row r="14" spans="1:68" s="42" customFormat="1" ht="12.75" x14ac:dyDescent="0.2">
      <c r="B14" s="57" t="s">
        <v>105</v>
      </c>
      <c r="C14" s="58">
        <f>SUMIFS(Rohdaten!C:C,Rohdaten!B:B,Kategorien!$A$4,Rohdaten!A:A,$A$1)</f>
        <v>7500</v>
      </c>
      <c r="D14" s="59"/>
      <c r="E14" s="60">
        <f t="shared" si="1"/>
        <v>8.4565261267193527E-3</v>
      </c>
      <c r="F14" s="85"/>
    </row>
    <row r="15" spans="1:68" s="42" customFormat="1" ht="12.75" x14ac:dyDescent="0.2">
      <c r="B15" s="57" t="s">
        <v>106</v>
      </c>
      <c r="C15" s="58">
        <f>SUMIFS(Rohdaten!C:C,Rohdaten!B:B,Kategorien!$A$3,Rohdaten!A:A,$A$1)</f>
        <v>20500</v>
      </c>
      <c r="D15" s="59"/>
      <c r="E15" s="60">
        <f t="shared" si="1"/>
        <v>2.311450474636623E-2</v>
      </c>
      <c r="F15" s="85"/>
    </row>
    <row r="16" spans="1:68" s="42" customFormat="1" ht="12.75" x14ac:dyDescent="0.2">
      <c r="B16" s="57" t="s">
        <v>107</v>
      </c>
      <c r="C16" s="58">
        <f>SUMIFS(Rohdaten!C:C,Rohdaten!B:B,Kategorien!$A$9,Rohdaten!A:A,$A$1)</f>
        <v>1200</v>
      </c>
      <c r="D16" s="59"/>
      <c r="E16" s="60">
        <f t="shared" si="1"/>
        <v>1.3530441802750964E-3</v>
      </c>
      <c r="F16" s="85"/>
    </row>
    <row r="17" spans="2:68" s="42" customFormat="1" ht="13.5" thickBot="1" x14ac:dyDescent="0.25">
      <c r="B17" s="70" t="s">
        <v>94</v>
      </c>
      <c r="C17" s="79"/>
      <c r="D17" s="71">
        <f>SUM(C10:C16)</f>
        <v>119141</v>
      </c>
      <c r="E17" s="80">
        <f>D17/D18</f>
        <v>0.13433586390179605</v>
      </c>
      <c r="F17" s="91"/>
      <c r="G17" s="92"/>
      <c r="H17" s="92"/>
      <c r="I17" s="92"/>
      <c r="J17" s="92"/>
    </row>
    <row r="18" spans="2:68" s="42" customFormat="1" ht="12.75" collapsed="1" x14ac:dyDescent="0.2">
      <c r="B18" s="81" t="s">
        <v>4</v>
      </c>
      <c r="C18" s="82"/>
      <c r="D18" s="83">
        <f>SUM(D4:D17)</f>
        <v>886889</v>
      </c>
      <c r="E18" s="84">
        <f>E9+E17</f>
        <v>1</v>
      </c>
      <c r="F18" s="85"/>
      <c r="G18" s="81" t="s">
        <v>5</v>
      </c>
      <c r="H18" s="86"/>
      <c r="I18" s="87">
        <f>D18</f>
        <v>886889</v>
      </c>
      <c r="J18" s="88">
        <f>J4+J7</f>
        <v>1</v>
      </c>
    </row>
    <row r="19" spans="2:68" s="48" customFormat="1" ht="12.75" x14ac:dyDescent="0.2">
      <c r="C19" s="76"/>
      <c r="D19" s="77"/>
      <c r="E19" s="93"/>
      <c r="F19" s="61"/>
      <c r="H19" s="76"/>
      <c r="I19" s="77"/>
      <c r="J19" s="78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</row>
  </sheetData>
  <pageMargins left="0.7" right="0.7" top="0.78740157499999996" bottom="0.78740157499999996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EE3835-82EF-4E5C-846E-BA30BB125835}">
          <x14:formula1>
            <xm:f>Kategorien!$B$2:$B$27</xm:f>
          </x14:formula1>
          <xm:sqref>A1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D7984-8105-4CB4-905E-46092B8656FE}">
  <sheetPr>
    <pageSetUpPr fitToPage="1"/>
  </sheetPr>
  <dimension ref="A1:BQ48"/>
  <sheetViews>
    <sheetView workbookViewId="0">
      <selection activeCell="G55" sqref="G55"/>
    </sheetView>
  </sheetViews>
  <sheetFormatPr baseColWidth="10" defaultColWidth="10.7109375" defaultRowHeight="15" x14ac:dyDescent="0.25"/>
  <cols>
    <col min="1" max="1" width="7" bestFit="1" customWidth="1"/>
    <col min="2" max="2" width="38.5703125" customWidth="1"/>
    <col min="3" max="3" width="8.85546875" style="3" bestFit="1" customWidth="1"/>
    <col min="4" max="4" width="8.85546875" style="1" bestFit="1" customWidth="1"/>
    <col min="5" max="5" width="7.140625" style="13" bestFit="1" customWidth="1"/>
    <col min="6" max="6" width="2.42578125" style="2" bestFit="1" customWidth="1"/>
    <col min="7" max="7" width="29.42578125" bestFit="1" customWidth="1"/>
    <col min="8" max="8" width="7.85546875" style="3" bestFit="1" customWidth="1"/>
    <col min="9" max="9" width="8.85546875" style="1" bestFit="1" customWidth="1"/>
    <col min="10" max="10" width="5.28515625" style="14" bestFit="1" customWidth="1"/>
    <col min="11" max="11" width="2.7109375" customWidth="1"/>
    <col min="12" max="12" width="16.28515625" style="15" bestFit="1" customWidth="1"/>
    <col min="13" max="13" width="5.85546875" style="15" bestFit="1" customWidth="1"/>
    <col min="14" max="14" width="2.42578125" style="23" bestFit="1" customWidth="1"/>
    <col min="15" max="15" width="8.85546875" style="15" bestFit="1" customWidth="1"/>
    <col min="16" max="16" width="7.7109375" style="15" customWidth="1"/>
    <col min="17" max="69" width="10.7109375" style="15"/>
  </cols>
  <sheetData>
    <row r="1" spans="1:69" s="41" customFormat="1" ht="18.75" x14ac:dyDescent="0.3">
      <c r="A1" s="33">
        <f>Bilanz!A1</f>
        <v>2018</v>
      </c>
      <c r="B1" s="33" t="s">
        <v>91</v>
      </c>
      <c r="C1" s="34"/>
      <c r="D1" s="35"/>
      <c r="E1" s="36"/>
      <c r="F1" s="37"/>
      <c r="G1" s="38"/>
      <c r="H1" s="34"/>
      <c r="I1" s="35"/>
      <c r="J1" s="39"/>
      <c r="K1" s="34"/>
      <c r="L1" s="39"/>
      <c r="M1" s="39"/>
      <c r="N1" s="94"/>
      <c r="O1" s="39"/>
      <c r="P1" s="39"/>
      <c r="Q1" s="39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</row>
    <row r="2" spans="1:69" s="42" customFormat="1" ht="12.75" x14ac:dyDescent="0.2">
      <c r="C2" s="43"/>
      <c r="D2" s="44"/>
      <c r="E2" s="45"/>
      <c r="F2" s="46"/>
      <c r="H2" s="43"/>
      <c r="I2" s="44"/>
      <c r="J2" s="47"/>
      <c r="N2" s="95"/>
    </row>
    <row r="3" spans="1:69" s="42" customFormat="1" ht="13.5" thickBot="1" x14ac:dyDescent="0.25">
      <c r="B3" s="49" t="s">
        <v>0</v>
      </c>
      <c r="C3" s="96"/>
      <c r="D3" s="97"/>
      <c r="E3" s="98"/>
      <c r="F3" s="46"/>
      <c r="G3" s="49" t="s">
        <v>19</v>
      </c>
      <c r="H3" s="49"/>
      <c r="I3" s="49"/>
      <c r="J3" s="99"/>
      <c r="K3" s="46"/>
      <c r="L3" s="49" t="s">
        <v>8</v>
      </c>
      <c r="M3" s="49"/>
      <c r="N3" s="100"/>
      <c r="O3" s="49"/>
      <c r="P3" s="49"/>
      <c r="Q3" s="101"/>
    </row>
    <row r="4" spans="1:69" s="42" customFormat="1" ht="13.5" thickBot="1" x14ac:dyDescent="0.25">
      <c r="B4" s="129" t="s">
        <v>40</v>
      </c>
      <c r="C4" s="102"/>
      <c r="D4" s="74">
        <f>SUMIFS(Rohdaten!C:C,Rohdaten!B:B,Kategorien!$A$19,Rohdaten!A:A,$A$1)</f>
        <v>45000</v>
      </c>
      <c r="E4" s="104">
        <f>D4/$D$15</f>
        <v>0.5857087075361187</v>
      </c>
      <c r="F4" s="85"/>
      <c r="G4" s="105" t="s">
        <v>12</v>
      </c>
      <c r="H4" s="65">
        <f>SUMIFS(Rohdaten!C:C,Rohdaten!A:A,$A$1,Rohdaten!B:B,Kategorien!A28)</f>
        <v>1200</v>
      </c>
      <c r="J4" s="45">
        <f>H4/$I$37</f>
        <v>1.5411399606803823E-2</v>
      </c>
      <c r="L4" s="106" t="s">
        <v>0</v>
      </c>
      <c r="M4" s="43"/>
      <c r="N4" s="107"/>
      <c r="O4" s="108">
        <f>D15</f>
        <v>76830</v>
      </c>
      <c r="P4" s="109"/>
      <c r="Q4" s="110"/>
    </row>
    <row r="5" spans="1:69" s="42" customFormat="1" ht="13.5" thickBot="1" x14ac:dyDescent="0.25">
      <c r="B5" s="111" t="s">
        <v>9</v>
      </c>
      <c r="C5" s="65">
        <f>SUMIFS(Rohdaten!C:C,Rohdaten!A:A,$A$1,Rohdaten!B:B,Kategorien!A21)</f>
        <v>5000</v>
      </c>
      <c r="D5" s="65"/>
      <c r="E5" s="45">
        <f>C5/$D$15</f>
        <v>6.5078745281790973E-2</v>
      </c>
      <c r="F5" s="85"/>
      <c r="G5" s="105" t="s">
        <v>42</v>
      </c>
      <c r="H5" s="65">
        <f>SUMIFS(Rohdaten!C:C,Rohdaten!A:A,$A$1,Rohdaten!B:B,Kategorien!A29)</f>
        <v>5500</v>
      </c>
      <c r="J5" s="45">
        <f>H5/$I$37</f>
        <v>7.0635581531184197E-2</v>
      </c>
      <c r="L5" s="112" t="s">
        <v>19</v>
      </c>
      <c r="M5" s="113"/>
      <c r="N5" s="114"/>
      <c r="O5" s="115">
        <f>I37</f>
        <v>77864.44</v>
      </c>
      <c r="P5" s="116"/>
      <c r="Q5" s="110"/>
    </row>
    <row r="6" spans="1:69" s="42" customFormat="1" ht="13.5" thickBot="1" x14ac:dyDescent="0.25">
      <c r="B6" s="117" t="s">
        <v>10</v>
      </c>
      <c r="C6" s="68">
        <f>SUMIFS(Rohdaten!C:C,Rohdaten!A:A,$A$1,Rohdaten!B:B,Kategorien!A20)</f>
        <v>10000</v>
      </c>
      <c r="D6" s="68"/>
      <c r="E6" s="45">
        <f>C6/$D$15</f>
        <v>0.13015749056358195</v>
      </c>
      <c r="F6" s="85"/>
      <c r="G6" s="126" t="s">
        <v>34</v>
      </c>
      <c r="H6" s="70"/>
      <c r="I6" s="71">
        <f>SUM(H4:H5)</f>
        <v>6700</v>
      </c>
      <c r="J6" s="80">
        <f>I6/$I$37</f>
        <v>8.6046981137988018E-2</v>
      </c>
      <c r="L6" s="119" t="s">
        <v>8</v>
      </c>
      <c r="M6" s="120"/>
      <c r="N6" s="121"/>
      <c r="O6" s="122">
        <f>O4-O5</f>
        <v>-1034.4400000000023</v>
      </c>
      <c r="P6" s="123"/>
      <c r="Q6" s="124"/>
    </row>
    <row r="7" spans="1:69" s="42" customFormat="1" ht="13.5" thickBot="1" x14ac:dyDescent="0.25">
      <c r="B7" s="125" t="s">
        <v>29</v>
      </c>
      <c r="C7" s="70"/>
      <c r="D7" s="71">
        <f>SUM(C5:C6)</f>
        <v>15000</v>
      </c>
      <c r="E7" s="80">
        <f>D7/$D$15</f>
        <v>0.19523623584537289</v>
      </c>
      <c r="F7" s="85"/>
      <c r="G7" s="57" t="s">
        <v>43</v>
      </c>
      <c r="H7" s="65">
        <f>SUMIFS(Rohdaten!C:C,Rohdaten!A:A,$A$1,Rohdaten!B:B,Kategorien!A30)</f>
        <v>1023</v>
      </c>
      <c r="J7" s="45">
        <f>H7/$I$37</f>
        <v>1.313821816480026E-2</v>
      </c>
      <c r="N7" s="95"/>
      <c r="Q7" s="127"/>
    </row>
    <row r="8" spans="1:69" s="42" customFormat="1" ht="12.75" x14ac:dyDescent="0.2">
      <c r="B8" s="111" t="s">
        <v>141</v>
      </c>
      <c r="C8" s="65">
        <f>SUMIFS(Rohdaten!C:C,Rohdaten!A:A,$A$1,Rohdaten!B:B,Kategorien!#REF!)+SUMIFS(Rohdaten!C:C,Rohdaten!A:A,$A$1,Rohdaten!B:B,Kategorien!A22)</f>
        <v>12000</v>
      </c>
      <c r="D8" s="65"/>
      <c r="E8" s="45">
        <f>C8/$D$15</f>
        <v>0.15618898867629832</v>
      </c>
      <c r="F8" s="85"/>
      <c r="G8" s="66" t="s">
        <v>11</v>
      </c>
      <c r="H8" s="68">
        <f>SUMIFS(Rohdaten!C:C,Rohdaten!A:A,$A$1,Rohdaten!B:B,Kategorien!A31)</f>
        <v>0</v>
      </c>
      <c r="I8" s="118"/>
      <c r="J8" s="45">
        <f>H8/$I$37</f>
        <v>0</v>
      </c>
    </row>
    <row r="9" spans="1:69" s="42" customFormat="1" ht="13.5" thickBot="1" x14ac:dyDescent="0.25">
      <c r="B9" s="117" t="s">
        <v>140</v>
      </c>
      <c r="C9" s="68">
        <f>SUMIFS(Rohdaten!C:C,Rohdaten!A:A,$A$1,Rohdaten!B:B,Kategorien!A23)</f>
        <v>500</v>
      </c>
      <c r="D9" s="68"/>
      <c r="E9" s="45">
        <f>C9/$D$15</f>
        <v>6.5078745281790971E-3</v>
      </c>
      <c r="F9" s="85"/>
      <c r="G9" s="126" t="s">
        <v>35</v>
      </c>
      <c r="H9" s="70"/>
      <c r="I9" s="71">
        <f>SUM(H7:H8)</f>
        <v>1023</v>
      </c>
      <c r="J9" s="80">
        <f>I9/$I$37</f>
        <v>1.313821816480026E-2</v>
      </c>
    </row>
    <row r="10" spans="1:69" s="42" customFormat="1" ht="13.5" thickBot="1" x14ac:dyDescent="0.25">
      <c r="B10" s="125" t="s">
        <v>30</v>
      </c>
      <c r="C10" s="70"/>
      <c r="D10" s="71">
        <f>SUM(C8:C9)</f>
        <v>12500</v>
      </c>
      <c r="E10" s="80">
        <f>D10/$D$15</f>
        <v>0.1626968632044774</v>
      </c>
      <c r="F10" s="85"/>
      <c r="G10" s="57" t="s">
        <v>143</v>
      </c>
      <c r="H10" s="65">
        <f>SUMIFS(Rohdaten!C:C,Rohdaten!A:A,$A$1,Rohdaten!B:B,Kategorien!A32)</f>
        <v>450</v>
      </c>
      <c r="J10" s="45">
        <f>H10/$I$37</f>
        <v>5.779274852551434E-3</v>
      </c>
      <c r="K10" s="46"/>
    </row>
    <row r="11" spans="1:69" s="42" customFormat="1" ht="13.5" thickBot="1" x14ac:dyDescent="0.25">
      <c r="B11" s="128" t="s">
        <v>31</v>
      </c>
      <c r="C11" s="62"/>
      <c r="D11" s="63">
        <f>SUMIFS(Rohdaten!C:C,Rohdaten!B:B,Kategorien!$A$24,Rohdaten!A:A,$A$1)</f>
        <v>0</v>
      </c>
      <c r="E11" s="104">
        <f>D11/$D$15</f>
        <v>0</v>
      </c>
      <c r="F11" s="85"/>
      <c r="G11" s="57" t="s">
        <v>88</v>
      </c>
      <c r="H11" s="65">
        <f>SUMIFS(Rohdaten!C:C,Rohdaten!A:A,$A$1,Rohdaten!B:B,Kategorien!A33)</f>
        <v>1842</v>
      </c>
      <c r="J11" s="45">
        <f>H11/$I$37</f>
        <v>2.3656498396443869E-2</v>
      </c>
    </row>
    <row r="12" spans="1:69" s="42" customFormat="1" ht="13.5" thickBot="1" x14ac:dyDescent="0.25">
      <c r="B12" s="128" t="s">
        <v>32</v>
      </c>
      <c r="C12" s="102"/>
      <c r="D12" s="103">
        <f>SUMIFS(Rohdaten!C:C,Rohdaten!B:B,Kategorien!$A$25,Rohdaten!A:A,$A$1)</f>
        <v>350</v>
      </c>
      <c r="E12" s="104">
        <f>D12/$D$15</f>
        <v>4.5555121697253677E-3</v>
      </c>
      <c r="F12" s="85"/>
      <c r="G12" s="126" t="s">
        <v>144</v>
      </c>
      <c r="H12" s="70"/>
      <c r="I12" s="71">
        <f>SUM(H10:H11)</f>
        <v>2292</v>
      </c>
      <c r="J12" s="80">
        <f>I12/$I$37</f>
        <v>2.9435773248995305E-2</v>
      </c>
    </row>
    <row r="13" spans="1:69" s="42" customFormat="1" ht="13.5" thickBot="1" x14ac:dyDescent="0.25">
      <c r="B13" s="128" t="s">
        <v>33</v>
      </c>
      <c r="C13" s="102"/>
      <c r="D13" s="103">
        <f>SUMIFS(Rohdaten!C:C,Rohdaten!B:B,Kategorien!$A$26,Rohdaten!A:A,$A$1)</f>
        <v>780</v>
      </c>
      <c r="E13" s="104">
        <f>D13/$D$15</f>
        <v>1.015228426395939E-2</v>
      </c>
      <c r="F13" s="85"/>
      <c r="G13" s="57" t="s">
        <v>44</v>
      </c>
      <c r="H13" s="65">
        <f>SUMIFS(Rohdaten!C:C,Rohdaten!A:A,$A$1,Rohdaten!B:B,Kategorien!#REF!)+SUMIFS(Rohdaten!C:C,Rohdaten!A:A,$A$1,Rohdaten!B:B,Kategorien!A34)</f>
        <v>360</v>
      </c>
      <c r="J13" s="45">
        <f>H13/$I$37</f>
        <v>4.6234198820411469E-3</v>
      </c>
    </row>
    <row r="14" spans="1:69" s="42" customFormat="1" ht="13.5" thickBot="1" x14ac:dyDescent="0.25">
      <c r="B14" s="129" t="s">
        <v>41</v>
      </c>
      <c r="C14" s="72"/>
      <c r="D14" s="103">
        <f>SUMIFS(Rohdaten!C:C,Rohdaten!B:B,Kategorien!$A$27,Rohdaten!A:A,$A$1)</f>
        <v>3200</v>
      </c>
      <c r="E14" s="75">
        <f>D14/$D$15</f>
        <v>4.165039698034622E-2</v>
      </c>
      <c r="F14" s="85"/>
      <c r="G14" s="57" t="s">
        <v>47</v>
      </c>
      <c r="H14" s="65">
        <f>SUMIFS(Rohdaten!C:C,Rohdaten!A:A,$A$1,Rohdaten!B:B,Kategorien!A35)</f>
        <v>0</v>
      </c>
      <c r="J14" s="45">
        <f>H14/$I$37</f>
        <v>0</v>
      </c>
    </row>
    <row r="15" spans="1:69" s="42" customFormat="1" ht="12.75" x14ac:dyDescent="0.2">
      <c r="B15" s="81" t="s">
        <v>6</v>
      </c>
      <c r="C15" s="130"/>
      <c r="D15" s="130">
        <f>SUM(D4:D14)</f>
        <v>76830</v>
      </c>
      <c r="E15" s="131">
        <f>E4+E7+E10+E11+E12+E13+E14</f>
        <v>1</v>
      </c>
      <c r="F15" s="85"/>
      <c r="G15" s="57" t="s">
        <v>66</v>
      </c>
      <c r="H15" s="65">
        <f>SUMIFS(Rohdaten!C:C,Rohdaten!A:A,$A$1,Rohdaten!B:B,Kategorien!A36)</f>
        <v>0</v>
      </c>
      <c r="J15" s="45">
        <f>H15/$I$37</f>
        <v>0</v>
      </c>
      <c r="N15" s="95"/>
      <c r="Q15" s="127"/>
    </row>
    <row r="16" spans="1:69" s="42" customFormat="1" ht="12.75" x14ac:dyDescent="0.2">
      <c r="F16" s="85"/>
      <c r="G16" s="57" t="s">
        <v>48</v>
      </c>
      <c r="H16" s="65">
        <f>SUMIFS(Rohdaten!C:C,Rohdaten!A:A,$A$1,Rohdaten!B:B,Kategorien!A37)</f>
        <v>6845</v>
      </c>
      <c r="J16" s="45">
        <f>H16/$I$37</f>
        <v>8.7909191923810151E-2</v>
      </c>
      <c r="N16" s="95"/>
      <c r="Q16" s="127"/>
    </row>
    <row r="17" spans="3:17" s="42" customFormat="1" ht="12.75" collapsed="1" x14ac:dyDescent="0.2">
      <c r="F17" s="85"/>
      <c r="G17" s="57" t="s">
        <v>46</v>
      </c>
      <c r="H17" s="65">
        <f>SUMIFS(Rohdaten!C:C,Rohdaten!A:A,$A$1,Rohdaten!B:B,Kategorien!A38)</f>
        <v>0</v>
      </c>
      <c r="J17" s="45">
        <f>H17/$I$37</f>
        <v>0</v>
      </c>
      <c r="K17" s="46"/>
      <c r="N17" s="95"/>
      <c r="Q17" s="127"/>
    </row>
    <row r="18" spans="3:17" s="42" customFormat="1" ht="12.75" x14ac:dyDescent="0.2">
      <c r="C18" s="43"/>
      <c r="D18" s="44"/>
      <c r="E18" s="45"/>
      <c r="F18" s="132"/>
      <c r="G18" s="66" t="s">
        <v>45</v>
      </c>
      <c r="H18" s="68">
        <f>SUMIFS(Rohdaten!C:C,Rohdaten!A:A,$A$1,Rohdaten!B:B,Kategorien!A39)</f>
        <v>7563</v>
      </c>
      <c r="I18" s="118"/>
      <c r="J18" s="45">
        <f>H18/$I$37</f>
        <v>9.71303460218811E-2</v>
      </c>
      <c r="N18" s="95"/>
      <c r="Q18" s="127"/>
    </row>
    <row r="19" spans="3:17" s="42" customFormat="1" ht="13.5" thickBot="1" x14ac:dyDescent="0.25">
      <c r="G19" s="126" t="s">
        <v>36</v>
      </c>
      <c r="H19" s="70"/>
      <c r="I19" s="71">
        <f>SUM(H13:H18)</f>
        <v>14768</v>
      </c>
      <c r="J19" s="80">
        <f>I19/$I$37</f>
        <v>0.1896629578277324</v>
      </c>
      <c r="N19" s="95"/>
      <c r="Q19" s="127"/>
    </row>
    <row r="20" spans="3:17" s="42" customFormat="1" ht="12.75" x14ac:dyDescent="0.2">
      <c r="G20" s="57" t="s">
        <v>49</v>
      </c>
      <c r="H20" s="65">
        <f>SUMIFS(Rohdaten!C:C,Rohdaten!A:A,$A$1,Rohdaten!B:B,Kategorien!A40)</f>
        <v>6350</v>
      </c>
      <c r="J20" s="45">
        <f>H20/$I$37</f>
        <v>8.155198958600357E-2</v>
      </c>
      <c r="N20" s="95"/>
      <c r="Q20" s="127"/>
    </row>
    <row r="21" spans="3:17" s="42" customFormat="1" ht="12.75" x14ac:dyDescent="0.2">
      <c r="G21" s="57" t="s">
        <v>13</v>
      </c>
      <c r="H21" s="65">
        <f>SUMIFS(Rohdaten!C:C,Rohdaten!A:A,$A$1,Rohdaten!B:B,Kategorien!A41)</f>
        <v>860</v>
      </c>
      <c r="J21" s="45">
        <f>H21/$I$37</f>
        <v>1.1044836384876074E-2</v>
      </c>
      <c r="N21" s="95"/>
    </row>
    <row r="22" spans="3:17" s="42" customFormat="1" ht="12.75" x14ac:dyDescent="0.2">
      <c r="G22" s="57" t="s">
        <v>14</v>
      </c>
      <c r="H22" s="65">
        <f>SUMIFS(Rohdaten!C:C,Rohdaten!A:A,$A$1,Rohdaten!B:B,Kategorien!A42)</f>
        <v>1865</v>
      </c>
      <c r="J22" s="45">
        <f>H22/$I$37</f>
        <v>2.3951883555574278E-2</v>
      </c>
      <c r="N22" s="95"/>
    </row>
    <row r="23" spans="3:17" s="42" customFormat="1" ht="12.75" x14ac:dyDescent="0.2">
      <c r="G23" s="57" t="s">
        <v>15</v>
      </c>
      <c r="H23" s="65">
        <f>SUMIFS(Rohdaten!C:C,Rohdaten!A:A,$A$1,Rohdaten!B:B,Kategorien!A43)</f>
        <v>1530</v>
      </c>
      <c r="J23" s="45">
        <f>H23/$I$37</f>
        <v>1.9649534498674875E-2</v>
      </c>
      <c r="N23" s="95"/>
    </row>
    <row r="24" spans="3:17" s="42" customFormat="1" ht="12.75" x14ac:dyDescent="0.2">
      <c r="G24" s="57" t="s">
        <v>50</v>
      </c>
      <c r="H24" s="65">
        <f>SUMIFS(Rohdaten!C:C,Rohdaten!A:A,$A$1,Rohdaten!B:B,Kategorien!A44)</f>
        <v>5500</v>
      </c>
      <c r="J24" s="45">
        <f>H24/$I$37</f>
        <v>7.0635581531184197E-2</v>
      </c>
      <c r="K24" s="46"/>
      <c r="N24" s="95"/>
    </row>
    <row r="25" spans="3:17" s="42" customFormat="1" ht="12.75" x14ac:dyDescent="0.2">
      <c r="G25" s="57" t="s">
        <v>16</v>
      </c>
      <c r="H25" s="65">
        <f>SUMIFS(Rohdaten!C:C,Rohdaten!A:A,$A$1,Rohdaten!B:B,Kategorien!A45)</f>
        <v>5631</v>
      </c>
      <c r="J25" s="45">
        <f>H25/$I$37</f>
        <v>7.2317992654926944E-2</v>
      </c>
      <c r="N25" s="95"/>
    </row>
    <row r="26" spans="3:17" s="42" customFormat="1" ht="12.75" x14ac:dyDescent="0.2">
      <c r="G26" s="57" t="s">
        <v>17</v>
      </c>
      <c r="H26" s="65">
        <f>SUMIFS(Rohdaten!C:C,Rohdaten!A:A,$A$1,Rohdaten!B:B,Kategorien!A46)</f>
        <v>3900</v>
      </c>
      <c r="J26" s="45">
        <f>H26/$I$37</f>
        <v>5.0087048722112427E-2</v>
      </c>
      <c r="N26" s="95"/>
    </row>
    <row r="27" spans="3:17" s="42" customFormat="1" ht="12.75" x14ac:dyDescent="0.2">
      <c r="G27" s="57" t="s">
        <v>18</v>
      </c>
      <c r="H27" s="65">
        <f>SUMIFS(Rohdaten!C:C,Rohdaten!A:A,$A$1,Rohdaten!B:B,Kategorien!A47)</f>
        <v>7895</v>
      </c>
      <c r="J27" s="45">
        <f>H27/$I$37</f>
        <v>0.1013941665797635</v>
      </c>
      <c r="N27" s="95"/>
    </row>
    <row r="28" spans="3:17" s="42" customFormat="1" ht="12.75" x14ac:dyDescent="0.2">
      <c r="G28" s="66" t="s">
        <v>51</v>
      </c>
      <c r="H28" s="68">
        <f>SUMIFS(Rohdaten!C:C,Rohdaten!A:A,$A$1,Rohdaten!B:B,Kategorien!A48)</f>
        <v>7500</v>
      </c>
      <c r="I28" s="118"/>
      <c r="J28" s="45">
        <f>H28/$I$37</f>
        <v>9.63212475425239E-2</v>
      </c>
      <c r="N28" s="95"/>
    </row>
    <row r="29" spans="3:17" s="42" customFormat="1" ht="13.5" thickBot="1" x14ac:dyDescent="0.25">
      <c r="G29" s="126" t="s">
        <v>37</v>
      </c>
      <c r="H29" s="70"/>
      <c r="I29" s="71">
        <f>SUM(H20:H28)</f>
        <v>41031</v>
      </c>
      <c r="J29" s="80">
        <f>I29/$I$37</f>
        <v>0.52695428105563979</v>
      </c>
      <c r="N29" s="95"/>
    </row>
    <row r="30" spans="3:17" s="42" customFormat="1" ht="12.75" x14ac:dyDescent="0.2">
      <c r="G30" s="57" t="s">
        <v>142</v>
      </c>
      <c r="H30" s="65">
        <f>SUMIFS(Rohdaten!C:C,Rohdaten!A:A,$A$1,Rohdaten!B:B,Kategorien!A49)</f>
        <v>200</v>
      </c>
      <c r="J30" s="45">
        <f>H30/$I$37</f>
        <v>2.5685666011339707E-3</v>
      </c>
      <c r="N30" s="95"/>
    </row>
    <row r="31" spans="3:17" s="42" customFormat="1" ht="13.5" thickBot="1" x14ac:dyDescent="0.25">
      <c r="G31" s="126" t="s">
        <v>38</v>
      </c>
      <c r="H31" s="70"/>
      <c r="I31" s="71">
        <f>SUM(H30:H30)</f>
        <v>200</v>
      </c>
      <c r="J31" s="80">
        <f>I31/$I$37</f>
        <v>2.5685666011339707E-3</v>
      </c>
      <c r="N31" s="95"/>
    </row>
    <row r="32" spans="3:17" s="42" customFormat="1" ht="12.75" x14ac:dyDescent="0.2">
      <c r="G32" s="57" t="s">
        <v>52</v>
      </c>
      <c r="H32" s="65">
        <f>SUMIFS(Rohdaten!C:C,Rohdaten!A:A,$A$1,Rohdaten!B:B,Kategorien!A50)</f>
        <v>7500</v>
      </c>
      <c r="J32" s="45">
        <f>H32/$I$37</f>
        <v>9.63212475425239E-2</v>
      </c>
      <c r="N32" s="95"/>
    </row>
    <row r="33" spans="3:69" s="42" customFormat="1" ht="12.75" x14ac:dyDescent="0.2">
      <c r="G33" s="57" t="s">
        <v>53</v>
      </c>
      <c r="H33" s="65">
        <f>SUMIFS(Rohdaten!C:C,Rohdaten!A:A,$A$1,Rohdaten!B:B,Kategorien!A51)</f>
        <v>3502</v>
      </c>
      <c r="J33" s="45">
        <f>H33/$I$37</f>
        <v>4.4975601185855828E-2</v>
      </c>
      <c r="N33" s="95"/>
    </row>
    <row r="34" spans="3:69" s="42" customFormat="1" ht="12.75" x14ac:dyDescent="0.2">
      <c r="G34" s="57" t="s">
        <v>54</v>
      </c>
      <c r="H34" s="65">
        <f>SUMIFS(Rohdaten!C:C,Rohdaten!A:A,$A$1,Rohdaten!B:B,Kategorien!A52)</f>
        <v>198.44</v>
      </c>
      <c r="I34" s="44"/>
      <c r="J34" s="45">
        <f>H34/$I$37</f>
        <v>2.5485317816451255E-3</v>
      </c>
      <c r="K34" s="46"/>
      <c r="N34" s="95"/>
    </row>
    <row r="35" spans="3:69" s="42" customFormat="1" ht="12.75" x14ac:dyDescent="0.2">
      <c r="G35" s="66" t="s">
        <v>55</v>
      </c>
      <c r="H35" s="68">
        <f>SUMIFS(Rohdaten!C:C,Rohdaten!A:A,$A$1,Rohdaten!B:B,Kategorien!A53)</f>
        <v>650</v>
      </c>
      <c r="I35" s="133"/>
      <c r="J35" s="45">
        <f>H35/$I$37</f>
        <v>8.3478414536854052E-3</v>
      </c>
      <c r="N35" s="95"/>
    </row>
    <row r="36" spans="3:69" s="42" customFormat="1" ht="13.5" thickBot="1" x14ac:dyDescent="0.25">
      <c r="G36" s="129" t="s">
        <v>39</v>
      </c>
      <c r="H36" s="72"/>
      <c r="I36" s="74">
        <f>SUM(H32:H35)</f>
        <v>11850.44</v>
      </c>
      <c r="J36" s="80">
        <f>I36/$I$37</f>
        <v>0.15219322196371027</v>
      </c>
      <c r="N36" s="95"/>
    </row>
    <row r="37" spans="3:69" s="42" customFormat="1" ht="12.75" x14ac:dyDescent="0.2">
      <c r="G37" s="81" t="s">
        <v>7</v>
      </c>
      <c r="H37" s="81"/>
      <c r="I37" s="130">
        <f>SUM(I4:I36)</f>
        <v>77864.44</v>
      </c>
      <c r="J37" s="131">
        <f>J6+J9+J12+J19+J29+J31+J36</f>
        <v>1</v>
      </c>
      <c r="N37" s="95"/>
    </row>
    <row r="38" spans="3:69" s="42" customFormat="1" ht="12.75" x14ac:dyDescent="0.2">
      <c r="N38" s="95"/>
    </row>
    <row r="39" spans="3:69" s="42" customFormat="1" ht="12.75" x14ac:dyDescent="0.2">
      <c r="K39" s="46"/>
      <c r="N39" s="95"/>
    </row>
    <row r="40" spans="3:69" s="42" customFormat="1" ht="12.75" x14ac:dyDescent="0.2">
      <c r="N40" s="95"/>
    </row>
    <row r="41" spans="3:69" s="42" customFormat="1" ht="12.75" x14ac:dyDescent="0.2">
      <c r="N41" s="95"/>
    </row>
    <row r="42" spans="3:69" s="42" customFormat="1" ht="12.75" x14ac:dyDescent="0.2">
      <c r="N42" s="95"/>
    </row>
    <row r="43" spans="3:69" s="42" customFormat="1" ht="12.75" x14ac:dyDescent="0.2">
      <c r="C43" s="43"/>
      <c r="D43" s="44"/>
      <c r="E43" s="45"/>
      <c r="F43" s="46"/>
      <c r="N43" s="95"/>
    </row>
    <row r="44" spans="3:69" s="48" customFormat="1" ht="12.75" x14ac:dyDescent="0.2">
      <c r="C44" s="76"/>
      <c r="D44" s="77"/>
      <c r="E44" s="93"/>
      <c r="F44" s="61"/>
      <c r="K44" s="42"/>
      <c r="L44" s="42"/>
      <c r="M44" s="42"/>
      <c r="N44" s="95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</row>
    <row r="45" spans="3:69" s="48" customFormat="1" ht="12.75" x14ac:dyDescent="0.2">
      <c r="C45" s="76"/>
      <c r="D45" s="77"/>
      <c r="E45" s="93"/>
      <c r="F45" s="61"/>
      <c r="K45" s="101"/>
      <c r="L45" s="42"/>
      <c r="M45" s="42"/>
      <c r="N45" s="95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</row>
    <row r="46" spans="3:69" s="48" customFormat="1" ht="12.75" x14ac:dyDescent="0.2">
      <c r="C46" s="76"/>
      <c r="D46" s="77"/>
      <c r="E46" s="93"/>
      <c r="F46" s="61"/>
      <c r="H46" s="76"/>
      <c r="I46" s="77"/>
      <c r="J46" s="78"/>
      <c r="L46" s="42"/>
      <c r="M46" s="42"/>
      <c r="N46" s="95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</row>
    <row r="47" spans="3:69" s="48" customFormat="1" ht="12.75" x14ac:dyDescent="0.2">
      <c r="C47" s="76"/>
      <c r="D47" s="77"/>
      <c r="E47" s="93"/>
      <c r="F47" s="61"/>
      <c r="H47" s="76"/>
      <c r="I47" s="77"/>
      <c r="J47" s="78"/>
      <c r="L47" s="42"/>
      <c r="M47" s="42"/>
      <c r="N47" s="95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</row>
    <row r="48" spans="3:69" s="48" customFormat="1" ht="12.75" x14ac:dyDescent="0.2">
      <c r="C48" s="76"/>
      <c r="D48" s="77"/>
      <c r="E48" s="93"/>
      <c r="F48" s="61"/>
      <c r="H48" s="76"/>
      <c r="I48" s="77"/>
      <c r="J48" s="78"/>
      <c r="L48" s="42"/>
      <c r="M48" s="42"/>
      <c r="N48" s="95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</row>
  </sheetData>
  <pageMargins left="0.7" right="0.7" top="0.78740157499999996" bottom="0.78740157499999996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E794A-C32E-4543-8E89-F1BD8C09F5DB}">
  <sheetPr>
    <pageSetUpPr fitToPage="1"/>
  </sheetPr>
  <dimension ref="A1:Q37"/>
  <sheetViews>
    <sheetView workbookViewId="0">
      <pane xSplit="1" topLeftCell="B1" activePane="topRight" state="frozen"/>
      <selection pane="topRight" activeCell="D41" sqref="D41"/>
    </sheetView>
  </sheetViews>
  <sheetFormatPr baseColWidth="10" defaultRowHeight="15" x14ac:dyDescent="0.25"/>
  <cols>
    <col min="1" max="1" width="28.7109375" bestFit="1" customWidth="1"/>
    <col min="2" max="3" width="11.28515625" bestFit="1" customWidth="1"/>
  </cols>
  <sheetData>
    <row r="1" spans="1:17" s="38" customFormat="1" ht="18.75" x14ac:dyDescent="0.3">
      <c r="A1" s="38" t="s">
        <v>108</v>
      </c>
      <c r="B1" s="38">
        <v>2018</v>
      </c>
      <c r="C1" s="38">
        <v>2019</v>
      </c>
      <c r="D1" s="38">
        <v>2020</v>
      </c>
      <c r="E1" s="38">
        <v>2021</v>
      </c>
      <c r="F1" s="38">
        <v>2022</v>
      </c>
      <c r="G1" s="38">
        <v>2023</v>
      </c>
      <c r="H1" s="38">
        <v>2024</v>
      </c>
      <c r="I1" s="38">
        <v>2025</v>
      </c>
      <c r="J1" s="38">
        <v>2026</v>
      </c>
      <c r="K1" s="38">
        <v>2027</v>
      </c>
      <c r="L1" s="38">
        <v>2028</v>
      </c>
      <c r="M1" s="38">
        <v>2029</v>
      </c>
      <c r="N1" s="38">
        <v>2030</v>
      </c>
      <c r="O1" s="38">
        <v>2031</v>
      </c>
      <c r="P1" s="38">
        <v>2032</v>
      </c>
      <c r="Q1" s="38">
        <v>2033</v>
      </c>
    </row>
    <row r="2" spans="1:17" ht="15.75" thickBot="1" x14ac:dyDescent="0.3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</row>
    <row r="3" spans="1:17" x14ac:dyDescent="0.25">
      <c r="A3" s="5" t="s">
        <v>3</v>
      </c>
      <c r="B3" s="135">
        <f>SUMIFS(Rohdaten!$C:$C,Rohdaten!$B:$B,Kategorien!$A$10,Rohdaten!$A:$A,B1)</f>
        <v>715000</v>
      </c>
      <c r="C3" s="135">
        <f>SUMIFS(Rohdaten!$C:$C,Rohdaten!$B:$B,Kategorien!$A$10,Rohdaten!$A:$A,C1)</f>
        <v>750000</v>
      </c>
      <c r="D3" s="135">
        <f>SUMIFS(Rohdaten!$C:$C,Rohdaten!$B:$B,Kategorien!$A$10,Rohdaten!$A:$A,D1)</f>
        <v>0</v>
      </c>
      <c r="E3" s="135">
        <f>SUMIFS(Rohdaten!$C:$C,Rohdaten!$B:$B,Kategorien!$A$10,Rohdaten!$A:$A,E1)</f>
        <v>0</v>
      </c>
      <c r="F3" s="135">
        <f>SUMIFS(Rohdaten!$C:$C,Rohdaten!$B:$B,Kategorien!$A$10,Rohdaten!$A:$A,F1)</f>
        <v>0</v>
      </c>
      <c r="G3" s="135">
        <f>SUMIFS(Rohdaten!$C:$C,Rohdaten!$B:$B,Kategorien!$A$10,Rohdaten!$A:$A,G1)</f>
        <v>0</v>
      </c>
      <c r="H3" s="135">
        <f>SUMIFS(Rohdaten!$C:$C,Rohdaten!$B:$B,Kategorien!$A$10,Rohdaten!$A:$A,H1)</f>
        <v>0</v>
      </c>
      <c r="I3" s="135">
        <f>SUMIFS(Rohdaten!$C:$C,Rohdaten!$B:$B,Kategorien!$A$10,Rohdaten!$A:$A,I1)</f>
        <v>0</v>
      </c>
      <c r="J3" s="135">
        <f>SUMIFS(Rohdaten!$C:$C,Rohdaten!$B:$B,Kategorien!$A$10,Rohdaten!$A:$A,J1)</f>
        <v>0</v>
      </c>
      <c r="K3" s="135">
        <f>SUMIFS(Rohdaten!$C:$C,Rohdaten!$B:$B,Kategorien!$A$10,Rohdaten!$A:$A,K1)</f>
        <v>0</v>
      </c>
      <c r="L3" s="135">
        <f>SUMIFS(Rohdaten!$C:$C,Rohdaten!$B:$B,Kategorien!$A$10,Rohdaten!$A:$A,L1)</f>
        <v>0</v>
      </c>
      <c r="M3" s="135">
        <f>SUMIFS(Rohdaten!$C:$C,Rohdaten!$B:$B,Kategorien!$A$10,Rohdaten!$A:$A,M1)</f>
        <v>0</v>
      </c>
      <c r="N3" s="135">
        <f>SUMIFS(Rohdaten!$C:$C,Rohdaten!$B:$B,Kategorien!$A$10,Rohdaten!$A:$A,N1)</f>
        <v>0</v>
      </c>
      <c r="O3" s="135">
        <f>SUMIFS(Rohdaten!$C:$C,Rohdaten!$B:$B,Kategorien!$A$10,Rohdaten!$A:$A,O1)</f>
        <v>0</v>
      </c>
      <c r="P3" s="135">
        <f>SUMIFS(Rohdaten!$C:$C,Rohdaten!$B:$B,Kategorien!$A$10,Rohdaten!$A:$A,P1)</f>
        <v>0</v>
      </c>
      <c r="Q3" s="135">
        <f>SUMIFS(Rohdaten!$C:$C,Rohdaten!$B:$B,Kategorien!$A$10,Rohdaten!$A:$A,Q1)</f>
        <v>0</v>
      </c>
    </row>
    <row r="4" spans="1:17" x14ac:dyDescent="0.25">
      <c r="A4" s="5" t="s">
        <v>27</v>
      </c>
      <c r="B4" s="135">
        <f>SUMIFS(Rohdaten!$C:$C,Rohdaten!$B:$B,Kategorien!$A$11,Rohdaten!$A:$A,B1)</f>
        <v>11548</v>
      </c>
      <c r="C4" s="135">
        <f>SUMIFS(Rohdaten!$C:$C,Rohdaten!$B:$B,Kategorien!$A$11,Rohdaten!$A:$A,C1)</f>
        <v>11248</v>
      </c>
      <c r="D4" s="135">
        <f>SUMIFS(Rohdaten!$C:$C,Rohdaten!$B:$B,Kategorien!$A$11,Rohdaten!$A:$A,D1)</f>
        <v>0</v>
      </c>
      <c r="E4" s="135">
        <f>SUMIFS(Rohdaten!$C:$C,Rohdaten!$B:$B,Kategorien!$A$11,Rohdaten!$A:$A,E1)</f>
        <v>0</v>
      </c>
      <c r="F4" s="135">
        <f>SUMIFS(Rohdaten!$C:$C,Rohdaten!$B:$B,Kategorien!$A$11,Rohdaten!$A:$A,F1)</f>
        <v>0</v>
      </c>
      <c r="G4" s="135">
        <f>SUMIFS(Rohdaten!$C:$C,Rohdaten!$B:$B,Kategorien!$A$11,Rohdaten!$A:$A,G1)</f>
        <v>0</v>
      </c>
      <c r="H4" s="135">
        <f>SUMIFS(Rohdaten!$C:$C,Rohdaten!$B:$B,Kategorien!$A$11,Rohdaten!$A:$A,H1)</f>
        <v>0</v>
      </c>
      <c r="I4" s="135">
        <f>SUMIFS(Rohdaten!$C:$C,Rohdaten!$B:$B,Kategorien!$A$11,Rohdaten!$A:$A,I1)</f>
        <v>0</v>
      </c>
      <c r="J4" s="135">
        <f>SUMIFS(Rohdaten!$C:$C,Rohdaten!$B:$B,Kategorien!$A$11,Rohdaten!$A:$A,J1)</f>
        <v>0</v>
      </c>
      <c r="K4" s="135">
        <f>SUMIFS(Rohdaten!$C:$C,Rohdaten!$B:$B,Kategorien!$A$11,Rohdaten!$A:$A,K1)</f>
        <v>0</v>
      </c>
      <c r="L4" s="135">
        <f>SUMIFS(Rohdaten!$C:$C,Rohdaten!$B:$B,Kategorien!$A$11,Rohdaten!$A:$A,L1)</f>
        <v>0</v>
      </c>
      <c r="M4" s="135">
        <f>SUMIFS(Rohdaten!$C:$C,Rohdaten!$B:$B,Kategorien!$A$11,Rohdaten!$A:$A,M1)</f>
        <v>0</v>
      </c>
      <c r="N4" s="135">
        <f>SUMIFS(Rohdaten!$C:$C,Rohdaten!$B:$B,Kategorien!$A$11,Rohdaten!$A:$A,N1)</f>
        <v>0</v>
      </c>
      <c r="O4" s="135">
        <f>SUMIFS(Rohdaten!$C:$C,Rohdaten!$B:$B,Kategorien!$A$11,Rohdaten!$A:$A,O1)</f>
        <v>0</v>
      </c>
      <c r="P4" s="135">
        <f>SUMIFS(Rohdaten!$C:$C,Rohdaten!$B:$B,Kategorien!$A$11,Rohdaten!$A:$A,P1)</f>
        <v>0</v>
      </c>
      <c r="Q4" s="135">
        <f>SUMIFS(Rohdaten!$C:$C,Rohdaten!$B:$B,Kategorien!$A$11,Rohdaten!$A:$A,Q1)</f>
        <v>0</v>
      </c>
    </row>
    <row r="5" spans="1:17" x14ac:dyDescent="0.25">
      <c r="A5" s="5" t="s">
        <v>101</v>
      </c>
      <c r="B5" s="135">
        <f>SUMIFS(Rohdaten!$C:$C,Rohdaten!$B:$B,Kategorien!$A$13,Rohdaten!$A:$A,B1)</f>
        <v>0</v>
      </c>
      <c r="C5" s="135">
        <f>SUMIFS(Rohdaten!$C:$C,Rohdaten!$B:$B,Kategorien!$A$13,Rohdaten!$A:$A,C1)</f>
        <v>3500</v>
      </c>
      <c r="D5" s="135">
        <f>SUMIFS(Rohdaten!$C:$C,Rohdaten!$B:$B,Kategorien!$A$13,Rohdaten!$A:$A,D1)</f>
        <v>0</v>
      </c>
      <c r="E5" s="135">
        <f>SUMIFS(Rohdaten!$C:$C,Rohdaten!$B:$B,Kategorien!$A$13,Rohdaten!$A:$A,E1)</f>
        <v>0</v>
      </c>
      <c r="F5" s="135">
        <f>SUMIFS(Rohdaten!$C:$C,Rohdaten!$B:$B,Kategorien!$A$13,Rohdaten!$A:$A,F1)</f>
        <v>0</v>
      </c>
      <c r="G5" s="135">
        <f>SUMIFS(Rohdaten!$C:$C,Rohdaten!$B:$B,Kategorien!$A$13,Rohdaten!$A:$A,G1)</f>
        <v>0</v>
      </c>
      <c r="H5" s="135">
        <f>SUMIFS(Rohdaten!$C:$C,Rohdaten!$B:$B,Kategorien!$A$13,Rohdaten!$A:$A,H1)</f>
        <v>0</v>
      </c>
      <c r="I5" s="135">
        <f>SUMIFS(Rohdaten!$C:$C,Rohdaten!$B:$B,Kategorien!$A$13,Rohdaten!$A:$A,I1)</f>
        <v>0</v>
      </c>
      <c r="J5" s="135">
        <f>SUMIFS(Rohdaten!$C:$C,Rohdaten!$B:$B,Kategorien!$A$13,Rohdaten!$A:$A,J1)</f>
        <v>0</v>
      </c>
      <c r="K5" s="135">
        <f>SUMIFS(Rohdaten!$C:$C,Rohdaten!$B:$B,Kategorien!$A$13,Rohdaten!$A:$A,K1)</f>
        <v>0</v>
      </c>
      <c r="L5" s="135">
        <f>SUMIFS(Rohdaten!$C:$C,Rohdaten!$B:$B,Kategorien!$A$13,Rohdaten!$A:$A,L1)</f>
        <v>0</v>
      </c>
      <c r="M5" s="135">
        <f>SUMIFS(Rohdaten!$C:$C,Rohdaten!$B:$B,Kategorien!$A$13,Rohdaten!$A:$A,M1)</f>
        <v>0</v>
      </c>
      <c r="N5" s="135">
        <f>SUMIFS(Rohdaten!$C:$C,Rohdaten!$B:$B,Kategorien!$A$13,Rohdaten!$A:$A,N1)</f>
        <v>0</v>
      </c>
      <c r="O5" s="135">
        <f>SUMIFS(Rohdaten!$C:$C,Rohdaten!$B:$B,Kategorien!$A$13,Rohdaten!$A:$A,O1)</f>
        <v>0</v>
      </c>
      <c r="P5" s="135">
        <f>SUMIFS(Rohdaten!$C:$C,Rohdaten!$B:$B,Kategorien!$A$13,Rohdaten!$A:$A,P1)</f>
        <v>0</v>
      </c>
      <c r="Q5" s="135">
        <f>SUMIFS(Rohdaten!$C:$C,Rohdaten!$B:$B,Kategorien!$A$13,Rohdaten!$A:$A,Q1)</f>
        <v>0</v>
      </c>
    </row>
    <row r="6" spans="1:17" x14ac:dyDescent="0.25">
      <c r="A6" s="5" t="s">
        <v>102</v>
      </c>
      <c r="B6" s="135">
        <f>SUMIFS(Rohdaten!$C:$C,Rohdaten!$B:$B,Kategorien!$A$12,Rohdaten!$A:$A,B1)</f>
        <v>36200</v>
      </c>
      <c r="C6" s="135">
        <f>SUMIFS(Rohdaten!$C:$C,Rohdaten!$B:$B,Kategorien!$A$12,Rohdaten!$A:$A,C1)</f>
        <v>37500</v>
      </c>
      <c r="D6" s="135">
        <f>SUMIFS(Rohdaten!$C:$C,Rohdaten!$B:$B,Kategorien!$A$12,Rohdaten!$A:$A,D1)</f>
        <v>0</v>
      </c>
      <c r="E6" s="135">
        <f>SUMIFS(Rohdaten!$C:$C,Rohdaten!$B:$B,Kategorien!$A$12,Rohdaten!$A:$A,E1)</f>
        <v>0</v>
      </c>
      <c r="F6" s="135">
        <f>SUMIFS(Rohdaten!$C:$C,Rohdaten!$B:$B,Kategorien!$A$12,Rohdaten!$A:$A,F1)</f>
        <v>0</v>
      </c>
      <c r="G6" s="135">
        <f>SUMIFS(Rohdaten!$C:$C,Rohdaten!$B:$B,Kategorien!$A$12,Rohdaten!$A:$A,G1)</f>
        <v>0</v>
      </c>
      <c r="H6" s="135">
        <f>SUMIFS(Rohdaten!$C:$C,Rohdaten!$B:$B,Kategorien!$A$12,Rohdaten!$A:$A,H1)</f>
        <v>0</v>
      </c>
      <c r="I6" s="135">
        <f>SUMIFS(Rohdaten!$C:$C,Rohdaten!$B:$B,Kategorien!$A$12,Rohdaten!$A:$A,I1)</f>
        <v>0</v>
      </c>
      <c r="J6" s="135">
        <f>SUMIFS(Rohdaten!$C:$C,Rohdaten!$B:$B,Kategorien!$A$12,Rohdaten!$A:$A,J1)</f>
        <v>0</v>
      </c>
      <c r="K6" s="135">
        <f>SUMIFS(Rohdaten!$C:$C,Rohdaten!$B:$B,Kategorien!$A$12,Rohdaten!$A:$A,K1)</f>
        <v>0</v>
      </c>
      <c r="L6" s="135">
        <f>SUMIFS(Rohdaten!$C:$C,Rohdaten!$B:$B,Kategorien!$A$12,Rohdaten!$A:$A,L1)</f>
        <v>0</v>
      </c>
      <c r="M6" s="135">
        <f>SUMIFS(Rohdaten!$C:$C,Rohdaten!$B:$B,Kategorien!$A$12,Rohdaten!$A:$A,M1)</f>
        <v>0</v>
      </c>
      <c r="N6" s="135">
        <f>SUMIFS(Rohdaten!$C:$C,Rohdaten!$B:$B,Kategorien!$A$12,Rohdaten!$A:$A,N1)</f>
        <v>0</v>
      </c>
      <c r="O6" s="135">
        <f>SUMIFS(Rohdaten!$C:$C,Rohdaten!$B:$B,Kategorien!$A$12,Rohdaten!$A:$A,O1)</f>
        <v>0</v>
      </c>
      <c r="P6" s="135">
        <f>SUMIFS(Rohdaten!$C:$C,Rohdaten!$B:$B,Kategorien!$A$12,Rohdaten!$A:$A,P1)</f>
        <v>0</v>
      </c>
      <c r="Q6" s="135">
        <f>SUMIFS(Rohdaten!$C:$C,Rohdaten!$B:$B,Kategorien!$A$12,Rohdaten!$A:$A,Q1)</f>
        <v>0</v>
      </c>
    </row>
    <row r="7" spans="1:17" x14ac:dyDescent="0.25">
      <c r="A7" s="16" t="s">
        <v>28</v>
      </c>
      <c r="B7" s="136">
        <f>SUMIFS(Rohdaten!$C:$C,Rohdaten!$B:$B,Kategorien!$A$14,Rohdaten!$A:$A,B1)</f>
        <v>5000</v>
      </c>
      <c r="C7" s="136">
        <f>SUMIFS(Rohdaten!$C:$C,Rohdaten!$B:$B,Kategorien!$A$14,Rohdaten!$A:$A,C1)</f>
        <v>5000</v>
      </c>
      <c r="D7" s="136">
        <f>SUMIFS(Rohdaten!$C:$C,Rohdaten!$B:$B,Kategorien!$A$14,Rohdaten!$A:$A,D1)</f>
        <v>0</v>
      </c>
      <c r="E7" s="136">
        <f>SUMIFS(Rohdaten!$C:$C,Rohdaten!$B:$B,Kategorien!$A$14,Rohdaten!$A:$A,E1)</f>
        <v>0</v>
      </c>
      <c r="F7" s="136">
        <f>SUMIFS(Rohdaten!$C:$C,Rohdaten!$B:$B,Kategorien!$A$14,Rohdaten!$A:$A,F1)</f>
        <v>0</v>
      </c>
      <c r="G7" s="136">
        <f>SUMIFS(Rohdaten!$C:$C,Rohdaten!$B:$B,Kategorien!$A$14,Rohdaten!$A:$A,G1)</f>
        <v>0</v>
      </c>
      <c r="H7" s="136">
        <f>SUMIFS(Rohdaten!$C:$C,Rohdaten!$B:$B,Kategorien!$A$14,Rohdaten!$A:$A,H1)</f>
        <v>0</v>
      </c>
      <c r="I7" s="136">
        <f>SUMIFS(Rohdaten!$C:$C,Rohdaten!$B:$B,Kategorien!$A$14,Rohdaten!$A:$A,I1)</f>
        <v>0</v>
      </c>
      <c r="J7" s="136">
        <f>SUMIFS(Rohdaten!$C:$C,Rohdaten!$B:$B,Kategorien!$A$14,Rohdaten!$A:$A,J1)</f>
        <v>0</v>
      </c>
      <c r="K7" s="136">
        <f>SUMIFS(Rohdaten!$C:$C,Rohdaten!$B:$B,Kategorien!$A$14,Rohdaten!$A:$A,K1)</f>
        <v>0</v>
      </c>
      <c r="L7" s="136">
        <f>SUMIFS(Rohdaten!$C:$C,Rohdaten!$B:$B,Kategorien!$A$14,Rohdaten!$A:$A,L1)</f>
        <v>0</v>
      </c>
      <c r="M7" s="136">
        <f>SUMIFS(Rohdaten!$C:$C,Rohdaten!$B:$B,Kategorien!$A$14,Rohdaten!$A:$A,M1)</f>
        <v>0</v>
      </c>
      <c r="N7" s="136">
        <f>SUMIFS(Rohdaten!$C:$C,Rohdaten!$B:$B,Kategorien!$A$14,Rohdaten!$A:$A,N1)</f>
        <v>0</v>
      </c>
      <c r="O7" s="136">
        <f>SUMIFS(Rohdaten!$C:$C,Rohdaten!$B:$B,Kategorien!$A$14,Rohdaten!$A:$A,O1)</f>
        <v>0</v>
      </c>
      <c r="P7" s="136">
        <f>SUMIFS(Rohdaten!$C:$C,Rohdaten!$B:$B,Kategorien!$A$14,Rohdaten!$A:$A,P1)</f>
        <v>0</v>
      </c>
      <c r="Q7" s="136">
        <f>SUMIFS(Rohdaten!$C:$C,Rohdaten!$B:$B,Kategorien!$A$14,Rohdaten!$A:$A,Q1)</f>
        <v>0</v>
      </c>
    </row>
    <row r="8" spans="1:17" ht="15.75" thickBot="1" x14ac:dyDescent="0.3">
      <c r="A8" s="24" t="s">
        <v>93</v>
      </c>
      <c r="B8" s="137">
        <f>SUM(B3:B7)</f>
        <v>767748</v>
      </c>
      <c r="C8" s="137">
        <f>SUM(C3:C7)</f>
        <v>807248</v>
      </c>
      <c r="D8" s="137">
        <f t="shared" ref="D8:Q8" si="0">SUM(D3:D7)</f>
        <v>0</v>
      </c>
      <c r="E8" s="137">
        <f t="shared" si="0"/>
        <v>0</v>
      </c>
      <c r="F8" s="137">
        <f t="shared" si="0"/>
        <v>0</v>
      </c>
      <c r="G8" s="137">
        <f t="shared" si="0"/>
        <v>0</v>
      </c>
      <c r="H8" s="137">
        <f t="shared" si="0"/>
        <v>0</v>
      </c>
      <c r="I8" s="137">
        <f t="shared" si="0"/>
        <v>0</v>
      </c>
      <c r="J8" s="137">
        <f t="shared" si="0"/>
        <v>0</v>
      </c>
      <c r="K8" s="137">
        <f t="shared" si="0"/>
        <v>0</v>
      </c>
      <c r="L8" s="137">
        <f t="shared" si="0"/>
        <v>0</v>
      </c>
      <c r="M8" s="137">
        <f t="shared" si="0"/>
        <v>0</v>
      </c>
      <c r="N8" s="137">
        <f t="shared" si="0"/>
        <v>0</v>
      </c>
      <c r="O8" s="137">
        <f t="shared" si="0"/>
        <v>0</v>
      </c>
      <c r="P8" s="137">
        <f t="shared" si="0"/>
        <v>0</v>
      </c>
      <c r="Q8" s="137">
        <f t="shared" si="0"/>
        <v>0</v>
      </c>
    </row>
    <row r="9" spans="1:17" x14ac:dyDescent="0.25">
      <c r="A9" s="5" t="s">
        <v>98</v>
      </c>
      <c r="B9" s="135">
        <f>SUMIFS(Rohdaten!$C:$C,Rohdaten!$B:$B,Kategorien!$A$8,Rohdaten!$A:$A,B1)</f>
        <v>0</v>
      </c>
      <c r="C9" s="135">
        <f>SUMIFS(Rohdaten!$C:$C,Rohdaten!$B:$B,Kategorien!$A$8,Rohdaten!$A:$A,C1)</f>
        <v>9700</v>
      </c>
      <c r="D9" s="135">
        <f>SUMIFS(Rohdaten!$C:$C,Rohdaten!$B:$B,Kategorien!$A$8,Rohdaten!$A:$A,D1)</f>
        <v>0</v>
      </c>
      <c r="E9" s="135">
        <f>SUMIFS(Rohdaten!$C:$C,Rohdaten!$B:$B,Kategorien!$A$8,Rohdaten!$A:$A,E1)</f>
        <v>0</v>
      </c>
      <c r="F9" s="135">
        <f>SUMIFS(Rohdaten!$C:$C,Rohdaten!$B:$B,Kategorien!$A$8,Rohdaten!$A:$A,F1)</f>
        <v>0</v>
      </c>
      <c r="G9" s="135">
        <f>SUMIFS(Rohdaten!$C:$C,Rohdaten!$B:$B,Kategorien!$A$8,Rohdaten!$A:$A,G1)</f>
        <v>0</v>
      </c>
      <c r="H9" s="135">
        <f>SUMIFS(Rohdaten!$C:$C,Rohdaten!$B:$B,Kategorien!$A$8,Rohdaten!$A:$A,H1)</f>
        <v>0</v>
      </c>
      <c r="I9" s="135">
        <f>SUMIFS(Rohdaten!$C:$C,Rohdaten!$B:$B,Kategorien!$A$8,Rohdaten!$A:$A,I1)</f>
        <v>0</v>
      </c>
      <c r="J9" s="135">
        <f>SUMIFS(Rohdaten!$C:$C,Rohdaten!$B:$B,Kategorien!$A$8,Rohdaten!$A:$A,J1)</f>
        <v>0</v>
      </c>
      <c r="K9" s="135">
        <f>SUMIFS(Rohdaten!$C:$C,Rohdaten!$B:$B,Kategorien!$A$8,Rohdaten!$A:$A,K1)</f>
        <v>0</v>
      </c>
      <c r="L9" s="135">
        <f>SUMIFS(Rohdaten!$C:$C,Rohdaten!$B:$B,Kategorien!$A$8,Rohdaten!$A:$A,L1)</f>
        <v>0</v>
      </c>
      <c r="M9" s="135">
        <f>SUMIFS(Rohdaten!$C:$C,Rohdaten!$B:$B,Kategorien!$A$8,Rohdaten!$A:$A,M1)</f>
        <v>0</v>
      </c>
      <c r="N9" s="135">
        <f>SUMIFS(Rohdaten!$C:$C,Rohdaten!$B:$B,Kategorien!$A$8,Rohdaten!$A:$A,N1)</f>
        <v>0</v>
      </c>
      <c r="O9" s="135">
        <f>SUMIFS(Rohdaten!$C:$C,Rohdaten!$B:$B,Kategorien!$A$8,Rohdaten!$A:$A,O1)</f>
        <v>0</v>
      </c>
      <c r="P9" s="135">
        <f>SUMIFS(Rohdaten!$C:$C,Rohdaten!$B:$B,Kategorien!$A$8,Rohdaten!$A:$A,P1)</f>
        <v>0</v>
      </c>
      <c r="Q9" s="135">
        <f>SUMIFS(Rohdaten!$C:$C,Rohdaten!$B:$B,Kategorien!$A$8,Rohdaten!$A:$A,Q1)</f>
        <v>0</v>
      </c>
    </row>
    <row r="10" spans="1:17" x14ac:dyDescent="0.25">
      <c r="A10" s="5" t="s">
        <v>99</v>
      </c>
      <c r="B10" s="135">
        <f>SUMIFS(Rohdaten!$C:$C,Rohdaten!$B:$B,Kategorien!$A$7,Rohdaten!$A:$A,B1)</f>
        <v>0</v>
      </c>
      <c r="C10" s="135">
        <f>SUMIFS(Rohdaten!$C:$C,Rohdaten!$B:$B,Kategorien!$A$7,Rohdaten!$A:$A,C1)</f>
        <v>3578</v>
      </c>
      <c r="D10" s="135">
        <f>SUMIFS(Rohdaten!$C:$C,Rohdaten!$B:$B,Kategorien!$A$7,Rohdaten!$A:$A,D1)</f>
        <v>0</v>
      </c>
      <c r="E10" s="135">
        <f>SUMIFS(Rohdaten!$C:$C,Rohdaten!$B:$B,Kategorien!$A$7,Rohdaten!$A:$A,E1)</f>
        <v>0</v>
      </c>
      <c r="F10" s="135">
        <f>SUMIFS(Rohdaten!$C:$C,Rohdaten!$B:$B,Kategorien!$A$7,Rohdaten!$A:$A,F1)</f>
        <v>0</v>
      </c>
      <c r="G10" s="135">
        <f>SUMIFS(Rohdaten!$C:$C,Rohdaten!$B:$B,Kategorien!$A$7,Rohdaten!$A:$A,G1)</f>
        <v>0</v>
      </c>
      <c r="H10" s="135">
        <f>SUMIFS(Rohdaten!$C:$C,Rohdaten!$B:$B,Kategorien!$A$7,Rohdaten!$A:$A,H1)</f>
        <v>0</v>
      </c>
      <c r="I10" s="135">
        <f>SUMIFS(Rohdaten!$C:$C,Rohdaten!$B:$B,Kategorien!$A$7,Rohdaten!$A:$A,I1)</f>
        <v>0</v>
      </c>
      <c r="J10" s="135">
        <f>SUMIFS(Rohdaten!$C:$C,Rohdaten!$B:$B,Kategorien!$A$7,Rohdaten!$A:$A,J1)</f>
        <v>0</v>
      </c>
      <c r="K10" s="135">
        <f>SUMIFS(Rohdaten!$C:$C,Rohdaten!$B:$B,Kategorien!$A$7,Rohdaten!$A:$A,K1)</f>
        <v>0</v>
      </c>
      <c r="L10" s="135">
        <f>SUMIFS(Rohdaten!$C:$C,Rohdaten!$B:$B,Kategorien!$A$7,Rohdaten!$A:$A,L1)</f>
        <v>0</v>
      </c>
      <c r="M10" s="135">
        <f>SUMIFS(Rohdaten!$C:$C,Rohdaten!$B:$B,Kategorien!$A$7,Rohdaten!$A:$A,M1)</f>
        <v>0</v>
      </c>
      <c r="N10" s="135">
        <f>SUMIFS(Rohdaten!$C:$C,Rohdaten!$B:$B,Kategorien!$A$7,Rohdaten!$A:$A,N1)</f>
        <v>0</v>
      </c>
      <c r="O10" s="135">
        <f>SUMIFS(Rohdaten!$C:$C,Rohdaten!$B:$B,Kategorien!$A$7,Rohdaten!$A:$A,O1)</f>
        <v>0</v>
      </c>
      <c r="P10" s="135">
        <f>SUMIFS(Rohdaten!$C:$C,Rohdaten!$B:$B,Kategorien!$A$7,Rohdaten!$A:$A,P1)</f>
        <v>0</v>
      </c>
      <c r="Q10" s="135">
        <f>SUMIFS(Rohdaten!$C:$C,Rohdaten!$B:$B,Kategorien!$A$7,Rohdaten!$A:$A,Q1)</f>
        <v>0</v>
      </c>
    </row>
    <row r="11" spans="1:17" x14ac:dyDescent="0.25">
      <c r="A11" s="5" t="s">
        <v>104</v>
      </c>
      <c r="B11" s="135">
        <f>SUMIFS(Rohdaten!$C:$C,Rohdaten!$B:$B,Kategorien!$A$5,Rohdaten!$A:$A,B1)</f>
        <v>81938</v>
      </c>
      <c r="C11" s="135">
        <f>SUMIFS(Rohdaten!$C:$C,Rohdaten!$B:$B,Kategorien!$A$5,Rohdaten!$A:$A,C1)</f>
        <v>91938</v>
      </c>
      <c r="D11" s="135">
        <f>SUMIFS(Rohdaten!$C:$C,Rohdaten!$B:$B,Kategorien!$A$5,Rohdaten!$A:$A,D1)</f>
        <v>0</v>
      </c>
      <c r="E11" s="135">
        <f>SUMIFS(Rohdaten!$C:$C,Rohdaten!$B:$B,Kategorien!$A$5,Rohdaten!$A:$A,E1)</f>
        <v>0</v>
      </c>
      <c r="F11" s="135">
        <f>SUMIFS(Rohdaten!$C:$C,Rohdaten!$B:$B,Kategorien!$A$5,Rohdaten!$A:$A,F1)</f>
        <v>0</v>
      </c>
      <c r="G11" s="135">
        <f>SUMIFS(Rohdaten!$C:$C,Rohdaten!$B:$B,Kategorien!$A$5,Rohdaten!$A:$A,G1)</f>
        <v>0</v>
      </c>
      <c r="H11" s="135">
        <f>SUMIFS(Rohdaten!$C:$C,Rohdaten!$B:$B,Kategorien!$A$5,Rohdaten!$A:$A,H1)</f>
        <v>0</v>
      </c>
      <c r="I11" s="135">
        <f>SUMIFS(Rohdaten!$C:$C,Rohdaten!$B:$B,Kategorien!$A$5,Rohdaten!$A:$A,I1)</f>
        <v>0</v>
      </c>
      <c r="J11" s="135">
        <f>SUMIFS(Rohdaten!$C:$C,Rohdaten!$B:$B,Kategorien!$A$5,Rohdaten!$A:$A,J1)</f>
        <v>0</v>
      </c>
      <c r="K11" s="135">
        <f>SUMIFS(Rohdaten!$C:$C,Rohdaten!$B:$B,Kategorien!$A$5,Rohdaten!$A:$A,K1)</f>
        <v>0</v>
      </c>
      <c r="L11" s="135">
        <f>SUMIFS(Rohdaten!$C:$C,Rohdaten!$B:$B,Kategorien!$A$5,Rohdaten!$A:$A,L1)</f>
        <v>0</v>
      </c>
      <c r="M11" s="135">
        <f>SUMIFS(Rohdaten!$C:$C,Rohdaten!$B:$B,Kategorien!$A$5,Rohdaten!$A:$A,M1)</f>
        <v>0</v>
      </c>
      <c r="N11" s="135">
        <f>SUMIFS(Rohdaten!$C:$C,Rohdaten!$B:$B,Kategorien!$A$5,Rohdaten!$A:$A,N1)</f>
        <v>0</v>
      </c>
      <c r="O11" s="135">
        <f>SUMIFS(Rohdaten!$C:$C,Rohdaten!$B:$B,Kategorien!$A$5,Rohdaten!$A:$A,O1)</f>
        <v>0</v>
      </c>
      <c r="P11" s="135">
        <f>SUMIFS(Rohdaten!$C:$C,Rohdaten!$B:$B,Kategorien!$A$5,Rohdaten!$A:$A,P1)</f>
        <v>0</v>
      </c>
      <c r="Q11" s="135">
        <f>SUMIFS(Rohdaten!$C:$C,Rohdaten!$B:$B,Kategorien!$A$5,Rohdaten!$A:$A,Q1)</f>
        <v>0</v>
      </c>
    </row>
    <row r="12" spans="1:17" x14ac:dyDescent="0.25">
      <c r="A12" s="5" t="s">
        <v>103</v>
      </c>
      <c r="B12" s="135">
        <f>SUMIFS(Rohdaten!$C:$C,Rohdaten!$B:$B,Kategorien!$A$6,Rohdaten!$A:$A,B1)</f>
        <v>8003</v>
      </c>
      <c r="C12" s="135">
        <f>SUMIFS(Rohdaten!$C:$C,Rohdaten!$B:$B,Kategorien!$A$6,Rohdaten!$A:$A,C1)</f>
        <v>8963</v>
      </c>
      <c r="D12" s="135">
        <f>SUMIFS(Rohdaten!$C:$C,Rohdaten!$B:$B,Kategorien!$A$6,Rohdaten!$A:$A,D1)</f>
        <v>0</v>
      </c>
      <c r="E12" s="135">
        <f>SUMIFS(Rohdaten!$C:$C,Rohdaten!$B:$B,Kategorien!$A$6,Rohdaten!$A:$A,E1)</f>
        <v>0</v>
      </c>
      <c r="F12" s="135">
        <f>SUMIFS(Rohdaten!$C:$C,Rohdaten!$B:$B,Kategorien!$A$6,Rohdaten!$A:$A,F1)</f>
        <v>0</v>
      </c>
      <c r="G12" s="135">
        <f>SUMIFS(Rohdaten!$C:$C,Rohdaten!$B:$B,Kategorien!$A$6,Rohdaten!$A:$A,G1)</f>
        <v>0</v>
      </c>
      <c r="H12" s="135">
        <f>SUMIFS(Rohdaten!$C:$C,Rohdaten!$B:$B,Kategorien!$A$6,Rohdaten!$A:$A,H1)</f>
        <v>0</v>
      </c>
      <c r="I12" s="135">
        <f>SUMIFS(Rohdaten!$C:$C,Rohdaten!$B:$B,Kategorien!$A$6,Rohdaten!$A:$A,I1)</f>
        <v>0</v>
      </c>
      <c r="J12" s="135">
        <f>SUMIFS(Rohdaten!$C:$C,Rohdaten!$B:$B,Kategorien!$A$6,Rohdaten!$A:$A,J1)</f>
        <v>0</v>
      </c>
      <c r="K12" s="135">
        <f>SUMIFS(Rohdaten!$C:$C,Rohdaten!$B:$B,Kategorien!$A$6,Rohdaten!$A:$A,K1)</f>
        <v>0</v>
      </c>
      <c r="L12" s="135">
        <f>SUMIFS(Rohdaten!$C:$C,Rohdaten!$B:$B,Kategorien!$A$6,Rohdaten!$A:$A,L1)</f>
        <v>0</v>
      </c>
      <c r="M12" s="135">
        <f>SUMIFS(Rohdaten!$C:$C,Rohdaten!$B:$B,Kategorien!$A$6,Rohdaten!$A:$A,M1)</f>
        <v>0</v>
      </c>
      <c r="N12" s="135">
        <f>SUMIFS(Rohdaten!$C:$C,Rohdaten!$B:$B,Kategorien!$A$6,Rohdaten!$A:$A,N1)</f>
        <v>0</v>
      </c>
      <c r="O12" s="135">
        <f>SUMIFS(Rohdaten!$C:$C,Rohdaten!$B:$B,Kategorien!$A$6,Rohdaten!$A:$A,O1)</f>
        <v>0</v>
      </c>
      <c r="P12" s="135">
        <f>SUMIFS(Rohdaten!$C:$C,Rohdaten!$B:$B,Kategorien!$A$6,Rohdaten!$A:$A,P1)</f>
        <v>0</v>
      </c>
      <c r="Q12" s="135">
        <f>SUMIFS(Rohdaten!$C:$C,Rohdaten!$B:$B,Kategorien!$A$6,Rohdaten!$A:$A,Q1)</f>
        <v>0</v>
      </c>
    </row>
    <row r="13" spans="1:17" x14ac:dyDescent="0.25">
      <c r="A13" s="5" t="s">
        <v>105</v>
      </c>
      <c r="B13" s="135">
        <f>SUMIFS(Rohdaten!$C:$C,Rohdaten!$B:$B,Kategorien!$A$4,Rohdaten!$A:$A,B1)</f>
        <v>7500</v>
      </c>
      <c r="C13" s="135">
        <f>SUMIFS(Rohdaten!$C:$C,Rohdaten!$B:$B,Kategorien!$A$4,Rohdaten!$A:$A,C1)</f>
        <v>12500</v>
      </c>
      <c r="D13" s="135">
        <f>SUMIFS(Rohdaten!$C:$C,Rohdaten!$B:$B,Kategorien!$A$4,Rohdaten!$A:$A,D1)</f>
        <v>0</v>
      </c>
      <c r="E13" s="135">
        <f>SUMIFS(Rohdaten!$C:$C,Rohdaten!$B:$B,Kategorien!$A$4,Rohdaten!$A:$A,E1)</f>
        <v>0</v>
      </c>
      <c r="F13" s="135">
        <f>SUMIFS(Rohdaten!$C:$C,Rohdaten!$B:$B,Kategorien!$A$4,Rohdaten!$A:$A,F1)</f>
        <v>0</v>
      </c>
      <c r="G13" s="135">
        <f>SUMIFS(Rohdaten!$C:$C,Rohdaten!$B:$B,Kategorien!$A$4,Rohdaten!$A:$A,G1)</f>
        <v>0</v>
      </c>
      <c r="H13" s="135">
        <f>SUMIFS(Rohdaten!$C:$C,Rohdaten!$B:$B,Kategorien!$A$4,Rohdaten!$A:$A,H1)</f>
        <v>0</v>
      </c>
      <c r="I13" s="135">
        <f>SUMIFS(Rohdaten!$C:$C,Rohdaten!$B:$B,Kategorien!$A$4,Rohdaten!$A:$A,I1)</f>
        <v>0</v>
      </c>
      <c r="J13" s="135">
        <f>SUMIFS(Rohdaten!$C:$C,Rohdaten!$B:$B,Kategorien!$A$4,Rohdaten!$A:$A,J1)</f>
        <v>0</v>
      </c>
      <c r="K13" s="135">
        <f>SUMIFS(Rohdaten!$C:$C,Rohdaten!$B:$B,Kategorien!$A$4,Rohdaten!$A:$A,K1)</f>
        <v>0</v>
      </c>
      <c r="L13" s="135">
        <f>SUMIFS(Rohdaten!$C:$C,Rohdaten!$B:$B,Kategorien!$A$4,Rohdaten!$A:$A,L1)</f>
        <v>0</v>
      </c>
      <c r="M13" s="135">
        <f>SUMIFS(Rohdaten!$C:$C,Rohdaten!$B:$B,Kategorien!$A$4,Rohdaten!$A:$A,M1)</f>
        <v>0</v>
      </c>
      <c r="N13" s="135">
        <f>SUMIFS(Rohdaten!$C:$C,Rohdaten!$B:$B,Kategorien!$A$4,Rohdaten!$A:$A,N1)</f>
        <v>0</v>
      </c>
      <c r="O13" s="135">
        <f>SUMIFS(Rohdaten!$C:$C,Rohdaten!$B:$B,Kategorien!$A$4,Rohdaten!$A:$A,O1)</f>
        <v>0</v>
      </c>
      <c r="P13" s="135">
        <f>SUMIFS(Rohdaten!$C:$C,Rohdaten!$B:$B,Kategorien!$A$4,Rohdaten!$A:$A,P1)</f>
        <v>0</v>
      </c>
      <c r="Q13" s="135">
        <f>SUMIFS(Rohdaten!$C:$C,Rohdaten!$B:$B,Kategorien!$A$4,Rohdaten!$A:$A,Q1)</f>
        <v>0</v>
      </c>
    </row>
    <row r="14" spans="1:17" x14ac:dyDescent="0.25">
      <c r="A14" s="5" t="s">
        <v>106</v>
      </c>
      <c r="B14" s="135">
        <f>SUMIFS(Rohdaten!$C:$C,Rohdaten!$B:$B,Kategorien!$A$3,Rohdaten!$A:$A,B1)</f>
        <v>20500</v>
      </c>
      <c r="C14" s="135">
        <f>SUMIFS(Rohdaten!$C:$C,Rohdaten!$B:$B,Kategorien!$A$3,Rohdaten!$A:$A,C1)</f>
        <v>22500</v>
      </c>
      <c r="D14" s="135">
        <f>SUMIFS(Rohdaten!$C:$C,Rohdaten!$B:$B,Kategorien!$A$3,Rohdaten!$A:$A,D1)</f>
        <v>0</v>
      </c>
      <c r="E14" s="135">
        <f>SUMIFS(Rohdaten!$C:$C,Rohdaten!$B:$B,Kategorien!$A$3,Rohdaten!$A:$A,E1)</f>
        <v>0</v>
      </c>
      <c r="F14" s="135">
        <f>SUMIFS(Rohdaten!$C:$C,Rohdaten!$B:$B,Kategorien!$A$3,Rohdaten!$A:$A,F1)</f>
        <v>0</v>
      </c>
      <c r="G14" s="135">
        <f>SUMIFS(Rohdaten!$C:$C,Rohdaten!$B:$B,Kategorien!$A$3,Rohdaten!$A:$A,G1)</f>
        <v>0</v>
      </c>
      <c r="H14" s="135">
        <f>SUMIFS(Rohdaten!$C:$C,Rohdaten!$B:$B,Kategorien!$A$3,Rohdaten!$A:$A,H1)</f>
        <v>0</v>
      </c>
      <c r="I14" s="135">
        <f>SUMIFS(Rohdaten!$C:$C,Rohdaten!$B:$B,Kategorien!$A$3,Rohdaten!$A:$A,I1)</f>
        <v>0</v>
      </c>
      <c r="J14" s="135">
        <f>SUMIFS(Rohdaten!$C:$C,Rohdaten!$B:$B,Kategorien!$A$3,Rohdaten!$A:$A,J1)</f>
        <v>0</v>
      </c>
      <c r="K14" s="135">
        <f>SUMIFS(Rohdaten!$C:$C,Rohdaten!$B:$B,Kategorien!$A$3,Rohdaten!$A:$A,K1)</f>
        <v>0</v>
      </c>
      <c r="L14" s="135">
        <f>SUMIFS(Rohdaten!$C:$C,Rohdaten!$B:$B,Kategorien!$A$3,Rohdaten!$A:$A,L1)</f>
        <v>0</v>
      </c>
      <c r="M14" s="135">
        <f>SUMIFS(Rohdaten!$C:$C,Rohdaten!$B:$B,Kategorien!$A$3,Rohdaten!$A:$A,M1)</f>
        <v>0</v>
      </c>
      <c r="N14" s="135">
        <f>SUMIFS(Rohdaten!$C:$C,Rohdaten!$B:$B,Kategorien!$A$3,Rohdaten!$A:$A,N1)</f>
        <v>0</v>
      </c>
      <c r="O14" s="135">
        <f>SUMIFS(Rohdaten!$C:$C,Rohdaten!$B:$B,Kategorien!$A$3,Rohdaten!$A:$A,O1)</f>
        <v>0</v>
      </c>
      <c r="P14" s="135">
        <f>SUMIFS(Rohdaten!$C:$C,Rohdaten!$B:$B,Kategorien!$A$3,Rohdaten!$A:$A,P1)</f>
        <v>0</v>
      </c>
      <c r="Q14" s="135">
        <f>SUMIFS(Rohdaten!$C:$C,Rohdaten!$B:$B,Kategorien!$A$3,Rohdaten!$A:$A,Q1)</f>
        <v>0</v>
      </c>
    </row>
    <row r="15" spans="1:17" x14ac:dyDescent="0.25">
      <c r="A15" s="5" t="s">
        <v>107</v>
      </c>
      <c r="B15" s="135">
        <f>SUMIFS(Rohdaten!$C:$C,Rohdaten!$B:$B,Kategorien!$A$9,Rohdaten!$A:$A,B1)</f>
        <v>1200</v>
      </c>
      <c r="C15" s="135">
        <f>SUMIFS(Rohdaten!$C:$C,Rohdaten!$B:$B,Kategorien!$A$9,Rohdaten!$A:$A,C1)</f>
        <v>1200</v>
      </c>
      <c r="D15" s="135">
        <f>SUMIFS(Rohdaten!$C:$C,Rohdaten!$B:$B,Kategorien!$A$9,Rohdaten!$A:$A,D1)</f>
        <v>0</v>
      </c>
      <c r="E15" s="135">
        <f>SUMIFS(Rohdaten!$C:$C,Rohdaten!$B:$B,Kategorien!$A$9,Rohdaten!$A:$A,E1)</f>
        <v>0</v>
      </c>
      <c r="F15" s="135">
        <f>SUMIFS(Rohdaten!$C:$C,Rohdaten!$B:$B,Kategorien!$A$9,Rohdaten!$A:$A,F1)</f>
        <v>0</v>
      </c>
      <c r="G15" s="135">
        <f>SUMIFS(Rohdaten!$C:$C,Rohdaten!$B:$B,Kategorien!$A$9,Rohdaten!$A:$A,G1)</f>
        <v>0</v>
      </c>
      <c r="H15" s="135">
        <f>SUMIFS(Rohdaten!$C:$C,Rohdaten!$B:$B,Kategorien!$A$9,Rohdaten!$A:$A,H1)</f>
        <v>0</v>
      </c>
      <c r="I15" s="135">
        <f>SUMIFS(Rohdaten!$C:$C,Rohdaten!$B:$B,Kategorien!$A$9,Rohdaten!$A:$A,I1)</f>
        <v>0</v>
      </c>
      <c r="J15" s="135">
        <f>SUMIFS(Rohdaten!$C:$C,Rohdaten!$B:$B,Kategorien!$A$9,Rohdaten!$A:$A,J1)</f>
        <v>0</v>
      </c>
      <c r="K15" s="135">
        <f>SUMIFS(Rohdaten!$C:$C,Rohdaten!$B:$B,Kategorien!$A$9,Rohdaten!$A:$A,K1)</f>
        <v>0</v>
      </c>
      <c r="L15" s="135">
        <f>SUMIFS(Rohdaten!$C:$C,Rohdaten!$B:$B,Kategorien!$A$9,Rohdaten!$A:$A,L1)</f>
        <v>0</v>
      </c>
      <c r="M15" s="135">
        <f>SUMIFS(Rohdaten!$C:$C,Rohdaten!$B:$B,Kategorien!$A$9,Rohdaten!$A:$A,M1)</f>
        <v>0</v>
      </c>
      <c r="N15" s="135">
        <f>SUMIFS(Rohdaten!$C:$C,Rohdaten!$B:$B,Kategorien!$A$9,Rohdaten!$A:$A,N1)</f>
        <v>0</v>
      </c>
      <c r="O15" s="135">
        <f>SUMIFS(Rohdaten!$C:$C,Rohdaten!$B:$B,Kategorien!$A$9,Rohdaten!$A:$A,O1)</f>
        <v>0</v>
      </c>
      <c r="P15" s="135">
        <f>SUMIFS(Rohdaten!$C:$C,Rohdaten!$B:$B,Kategorien!$A$9,Rohdaten!$A:$A,P1)</f>
        <v>0</v>
      </c>
      <c r="Q15" s="135">
        <f>SUMIFS(Rohdaten!$C:$C,Rohdaten!$B:$B,Kategorien!$A$9,Rohdaten!$A:$A,Q1)</f>
        <v>0</v>
      </c>
    </row>
    <row r="16" spans="1:17" ht="15.75" thickBot="1" x14ac:dyDescent="0.3">
      <c r="A16" s="25" t="s">
        <v>94</v>
      </c>
      <c r="B16" s="134">
        <f>SUM(B9:B15)</f>
        <v>119141</v>
      </c>
      <c r="C16" s="134">
        <f>SUM(C9:C15)</f>
        <v>150379</v>
      </c>
      <c r="D16" s="134">
        <f t="shared" ref="D16:Q16" si="1">SUM(D9:D15)</f>
        <v>0</v>
      </c>
      <c r="E16" s="134">
        <f t="shared" si="1"/>
        <v>0</v>
      </c>
      <c r="F16" s="134">
        <f t="shared" si="1"/>
        <v>0</v>
      </c>
      <c r="G16" s="134">
        <f t="shared" si="1"/>
        <v>0</v>
      </c>
      <c r="H16" s="134">
        <f t="shared" si="1"/>
        <v>0</v>
      </c>
      <c r="I16" s="134">
        <f t="shared" si="1"/>
        <v>0</v>
      </c>
      <c r="J16" s="134">
        <f t="shared" si="1"/>
        <v>0</v>
      </c>
      <c r="K16" s="134">
        <f t="shared" si="1"/>
        <v>0</v>
      </c>
      <c r="L16" s="134">
        <f t="shared" si="1"/>
        <v>0</v>
      </c>
      <c r="M16" s="134">
        <f t="shared" si="1"/>
        <v>0</v>
      </c>
      <c r="N16" s="134">
        <f t="shared" si="1"/>
        <v>0</v>
      </c>
      <c r="O16" s="134">
        <f t="shared" si="1"/>
        <v>0</v>
      </c>
      <c r="P16" s="134">
        <f t="shared" si="1"/>
        <v>0</v>
      </c>
      <c r="Q16" s="134">
        <f t="shared" si="1"/>
        <v>0</v>
      </c>
    </row>
    <row r="17" spans="1:17" ht="15.75" thickBot="1" x14ac:dyDescent="0.3">
      <c r="A17" s="29" t="s">
        <v>2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</row>
    <row r="18" spans="1:17" ht="15.75" thickBot="1" x14ac:dyDescent="0.3">
      <c r="A18" s="26" t="s">
        <v>95</v>
      </c>
      <c r="B18" s="139">
        <f>B8+B16-B21</f>
        <v>571889</v>
      </c>
      <c r="C18" s="139">
        <f>C8+C16-C21</f>
        <v>657372</v>
      </c>
      <c r="D18" s="139">
        <f t="shared" ref="D18:Q18" si="2">D8+D16-D21</f>
        <v>0</v>
      </c>
      <c r="E18" s="139">
        <f t="shared" si="2"/>
        <v>0</v>
      </c>
      <c r="F18" s="139">
        <f t="shared" si="2"/>
        <v>0</v>
      </c>
      <c r="G18" s="139">
        <f t="shared" si="2"/>
        <v>0</v>
      </c>
      <c r="H18" s="139">
        <f t="shared" si="2"/>
        <v>0</v>
      </c>
      <c r="I18" s="139">
        <f t="shared" si="2"/>
        <v>0</v>
      </c>
      <c r="J18" s="139">
        <f t="shared" si="2"/>
        <v>0</v>
      </c>
      <c r="K18" s="139">
        <f t="shared" si="2"/>
        <v>0</v>
      </c>
      <c r="L18" s="139">
        <f t="shared" si="2"/>
        <v>0</v>
      </c>
      <c r="M18" s="139">
        <f t="shared" si="2"/>
        <v>0</v>
      </c>
      <c r="N18" s="139">
        <f t="shared" si="2"/>
        <v>0</v>
      </c>
      <c r="O18" s="139">
        <f t="shared" si="2"/>
        <v>0</v>
      </c>
      <c r="P18" s="139">
        <f t="shared" si="2"/>
        <v>0</v>
      </c>
      <c r="Q18" s="139">
        <f t="shared" si="2"/>
        <v>0</v>
      </c>
    </row>
    <row r="19" spans="1:17" x14ac:dyDescent="0.25">
      <c r="A19" s="5" t="s">
        <v>96</v>
      </c>
      <c r="B19" s="140">
        <f>SUMIFS(Rohdaten!$C:$C,Rohdaten!$B:$B,Kategorien!$A$17,Rohdaten!$A:$A,B1)</f>
        <v>315000</v>
      </c>
      <c r="C19" s="140">
        <f>SUMIFS(Rohdaten!$C:$C,Rohdaten!$B:$B,Kategorien!$A$17,Rohdaten!$A:$A,C1)</f>
        <v>300000</v>
      </c>
      <c r="D19" s="140">
        <f>SUMIFS(Rohdaten!$C:$C,Rohdaten!$B:$B,Kategorien!$A$17,Rohdaten!$A:$A,D1)</f>
        <v>0</v>
      </c>
      <c r="E19" s="140">
        <f>SUMIFS(Rohdaten!$C:$C,Rohdaten!$B:$B,Kategorien!$A$17,Rohdaten!$A:$A,E1)</f>
        <v>0</v>
      </c>
      <c r="F19" s="140">
        <f>SUMIFS(Rohdaten!$C:$C,Rohdaten!$B:$B,Kategorien!$A$17,Rohdaten!$A:$A,F1)</f>
        <v>0</v>
      </c>
      <c r="G19" s="140">
        <f>SUMIFS(Rohdaten!$C:$C,Rohdaten!$B:$B,Kategorien!$A$17,Rohdaten!$A:$A,G1)</f>
        <v>0</v>
      </c>
      <c r="H19" s="140">
        <f>SUMIFS(Rohdaten!$C:$C,Rohdaten!$B:$B,Kategorien!$A$17,Rohdaten!$A:$A,H1)</f>
        <v>0</v>
      </c>
      <c r="I19" s="140">
        <f>SUMIFS(Rohdaten!$C:$C,Rohdaten!$B:$B,Kategorien!$A$17,Rohdaten!$A:$A,I1)</f>
        <v>0</v>
      </c>
      <c r="J19" s="140">
        <f>SUMIFS(Rohdaten!$C:$C,Rohdaten!$B:$B,Kategorien!$A$17,Rohdaten!$A:$A,J1)</f>
        <v>0</v>
      </c>
      <c r="K19" s="140">
        <f>SUMIFS(Rohdaten!$C:$C,Rohdaten!$B:$B,Kategorien!$A$17,Rohdaten!$A:$A,K1)</f>
        <v>0</v>
      </c>
      <c r="L19" s="140">
        <f>SUMIFS(Rohdaten!$C:$C,Rohdaten!$B:$B,Kategorien!$A$17,Rohdaten!$A:$A,L1)</f>
        <v>0</v>
      </c>
      <c r="M19" s="140">
        <f>SUMIFS(Rohdaten!$C:$C,Rohdaten!$B:$B,Kategorien!$A$17,Rohdaten!$A:$A,M1)</f>
        <v>0</v>
      </c>
      <c r="N19" s="140">
        <f>SUMIFS(Rohdaten!$C:$C,Rohdaten!$B:$B,Kategorien!$A$17,Rohdaten!$A:$A,N1)</f>
        <v>0</v>
      </c>
      <c r="O19" s="140">
        <f>SUMIFS(Rohdaten!$C:$C,Rohdaten!$B:$B,Kategorien!$A$17,Rohdaten!$A:$A,O1)</f>
        <v>0</v>
      </c>
      <c r="P19" s="140">
        <f>SUMIFS(Rohdaten!$C:$C,Rohdaten!$B:$B,Kategorien!$A$17,Rohdaten!$A:$A,P1)</f>
        <v>0</v>
      </c>
      <c r="Q19" s="140">
        <f>SUMIFS(Rohdaten!$C:$C,Rohdaten!$B:$B,Kategorien!$A$17,Rohdaten!$A:$A,Q1)</f>
        <v>0</v>
      </c>
    </row>
    <row r="20" spans="1:17" x14ac:dyDescent="0.25">
      <c r="A20" s="16" t="s">
        <v>97</v>
      </c>
      <c r="B20" s="141">
        <f>SUMIFS(Rohdaten!$C:$C,Rohdaten!$B:$B,Kategorien!$A$16,Rohdaten!$A:$A,B1)</f>
        <v>0</v>
      </c>
      <c r="C20" s="141">
        <f>SUMIFS(Rohdaten!$C:$C,Rohdaten!$B:$B,Kategorien!$A$16,Rohdaten!$A:$A,C1)</f>
        <v>255</v>
      </c>
      <c r="D20" s="141">
        <f>SUMIFS(Rohdaten!$C:$C,Rohdaten!$B:$B,Kategorien!$A$16,Rohdaten!$A:$A,D1)</f>
        <v>0</v>
      </c>
      <c r="E20" s="141">
        <f>SUMIFS(Rohdaten!$C:$C,Rohdaten!$B:$B,Kategorien!$A$16,Rohdaten!$A:$A,E1)</f>
        <v>0</v>
      </c>
      <c r="F20" s="141">
        <f>SUMIFS(Rohdaten!$C:$C,Rohdaten!$B:$B,Kategorien!$A$16,Rohdaten!$A:$A,F1)</f>
        <v>0</v>
      </c>
      <c r="G20" s="141">
        <f>SUMIFS(Rohdaten!$C:$C,Rohdaten!$B:$B,Kategorien!$A$16,Rohdaten!$A:$A,G1)</f>
        <v>0</v>
      </c>
      <c r="H20" s="141">
        <f>SUMIFS(Rohdaten!$C:$C,Rohdaten!$B:$B,Kategorien!$A$16,Rohdaten!$A:$A,H1)</f>
        <v>0</v>
      </c>
      <c r="I20" s="141">
        <f>SUMIFS(Rohdaten!$C:$C,Rohdaten!$B:$B,Kategorien!$A$16,Rohdaten!$A:$A,I1)</f>
        <v>0</v>
      </c>
      <c r="J20" s="141">
        <f>SUMIFS(Rohdaten!$C:$C,Rohdaten!$B:$B,Kategorien!$A$16,Rohdaten!$A:$A,J1)</f>
        <v>0</v>
      </c>
      <c r="K20" s="141">
        <f>SUMIFS(Rohdaten!$C:$C,Rohdaten!$B:$B,Kategorien!$A$16,Rohdaten!$A:$A,K1)</f>
        <v>0</v>
      </c>
      <c r="L20" s="141">
        <f>SUMIFS(Rohdaten!$C:$C,Rohdaten!$B:$B,Kategorien!$A$16,Rohdaten!$A:$A,L1)</f>
        <v>0</v>
      </c>
      <c r="M20" s="141">
        <f>SUMIFS(Rohdaten!$C:$C,Rohdaten!$B:$B,Kategorien!$A$16,Rohdaten!$A:$A,M1)</f>
        <v>0</v>
      </c>
      <c r="N20" s="141">
        <f>SUMIFS(Rohdaten!$C:$C,Rohdaten!$B:$B,Kategorien!$A$16,Rohdaten!$A:$A,N1)</f>
        <v>0</v>
      </c>
      <c r="O20" s="141">
        <f>SUMIFS(Rohdaten!$C:$C,Rohdaten!$B:$B,Kategorien!$A$16,Rohdaten!$A:$A,O1)</f>
        <v>0</v>
      </c>
      <c r="P20" s="141">
        <f>SUMIFS(Rohdaten!$C:$C,Rohdaten!$B:$B,Kategorien!$A$16,Rohdaten!$A:$A,P1)</f>
        <v>0</v>
      </c>
      <c r="Q20" s="141">
        <f>SUMIFS(Rohdaten!$C:$C,Rohdaten!$B:$B,Kategorien!$A$16,Rohdaten!$A:$A,Q1)</f>
        <v>0</v>
      </c>
    </row>
    <row r="21" spans="1:17" ht="15.75" thickBot="1" x14ac:dyDescent="0.3">
      <c r="A21" s="24" t="s">
        <v>100</v>
      </c>
      <c r="B21" s="137">
        <f>SUM(B19:B20)</f>
        <v>315000</v>
      </c>
      <c r="C21" s="137">
        <f>SUM(C19:C20)</f>
        <v>300255</v>
      </c>
      <c r="D21" s="137">
        <f t="shared" ref="D21:Q21" si="3">SUM(D19:D20)</f>
        <v>0</v>
      </c>
      <c r="E21" s="137">
        <f t="shared" si="3"/>
        <v>0</v>
      </c>
      <c r="F21" s="137">
        <f t="shared" si="3"/>
        <v>0</v>
      </c>
      <c r="G21" s="137">
        <f t="shared" si="3"/>
        <v>0</v>
      </c>
      <c r="H21" s="137">
        <f t="shared" si="3"/>
        <v>0</v>
      </c>
      <c r="I21" s="137">
        <f t="shared" si="3"/>
        <v>0</v>
      </c>
      <c r="J21" s="137">
        <f t="shared" si="3"/>
        <v>0</v>
      </c>
      <c r="K21" s="137">
        <f t="shared" si="3"/>
        <v>0</v>
      </c>
      <c r="L21" s="137">
        <f t="shared" si="3"/>
        <v>0</v>
      </c>
      <c r="M21" s="137">
        <f t="shared" si="3"/>
        <v>0</v>
      </c>
      <c r="N21" s="137">
        <f t="shared" si="3"/>
        <v>0</v>
      </c>
      <c r="O21" s="137">
        <f t="shared" si="3"/>
        <v>0</v>
      </c>
      <c r="P21" s="137">
        <f t="shared" si="3"/>
        <v>0</v>
      </c>
      <c r="Q21" s="137">
        <f t="shared" si="3"/>
        <v>0</v>
      </c>
    </row>
    <row r="22" spans="1:17" ht="15.75" thickBot="1" x14ac:dyDescent="0.3">
      <c r="A22" s="29" t="s">
        <v>109</v>
      </c>
      <c r="B22" s="142">
        <f>B8+B16</f>
        <v>886889</v>
      </c>
      <c r="C22" s="142">
        <f>C8+C16</f>
        <v>957627</v>
      </c>
      <c r="D22" s="142">
        <f t="shared" ref="D22:Q22" si="4">D8+D16</f>
        <v>0</v>
      </c>
      <c r="E22" s="142">
        <f t="shared" si="4"/>
        <v>0</v>
      </c>
      <c r="F22" s="142">
        <f t="shared" si="4"/>
        <v>0</v>
      </c>
      <c r="G22" s="142">
        <f t="shared" si="4"/>
        <v>0</v>
      </c>
      <c r="H22" s="142">
        <f t="shared" si="4"/>
        <v>0</v>
      </c>
      <c r="I22" s="142">
        <f t="shared" si="4"/>
        <v>0</v>
      </c>
      <c r="J22" s="142">
        <f t="shared" si="4"/>
        <v>0</v>
      </c>
      <c r="K22" s="142">
        <f t="shared" si="4"/>
        <v>0</v>
      </c>
      <c r="L22" s="142">
        <f t="shared" si="4"/>
        <v>0</v>
      </c>
      <c r="M22" s="142">
        <f t="shared" si="4"/>
        <v>0</v>
      </c>
      <c r="N22" s="142">
        <f t="shared" si="4"/>
        <v>0</v>
      </c>
      <c r="O22" s="142">
        <f t="shared" si="4"/>
        <v>0</v>
      </c>
      <c r="P22" s="142">
        <f t="shared" si="4"/>
        <v>0</v>
      </c>
      <c r="Q22" s="142">
        <f t="shared" si="4"/>
        <v>0</v>
      </c>
    </row>
    <row r="23" spans="1:17" s="32" customFormat="1" ht="15.75" thickBot="1" x14ac:dyDescent="0.3">
      <c r="A23" s="30" t="s">
        <v>110</v>
      </c>
      <c r="B23" s="30"/>
      <c r="C23" s="31">
        <f>(C22-B22)/B22</f>
        <v>7.9759699353583138E-2</v>
      </c>
      <c r="D23" s="31">
        <f t="shared" ref="D23:Q23" si="5">(D22-C22)/C22</f>
        <v>-1</v>
      </c>
      <c r="E23" s="31" t="e">
        <f>(E22-D22)/D22</f>
        <v>#DIV/0!</v>
      </c>
      <c r="F23" s="31" t="e">
        <f t="shared" si="5"/>
        <v>#DIV/0!</v>
      </c>
      <c r="G23" s="31" t="e">
        <f t="shared" si="5"/>
        <v>#DIV/0!</v>
      </c>
      <c r="H23" s="31" t="e">
        <f t="shared" si="5"/>
        <v>#DIV/0!</v>
      </c>
      <c r="I23" s="31" t="e">
        <f t="shared" si="5"/>
        <v>#DIV/0!</v>
      </c>
      <c r="J23" s="31" t="e">
        <f t="shared" si="5"/>
        <v>#DIV/0!</v>
      </c>
      <c r="K23" s="31" t="e">
        <f t="shared" si="5"/>
        <v>#DIV/0!</v>
      </c>
      <c r="L23" s="31" t="e">
        <f t="shared" si="5"/>
        <v>#DIV/0!</v>
      </c>
      <c r="M23" s="31" t="e">
        <f t="shared" si="5"/>
        <v>#DIV/0!</v>
      </c>
      <c r="N23" s="31" t="e">
        <f t="shared" si="5"/>
        <v>#DIV/0!</v>
      </c>
      <c r="O23" s="31" t="e">
        <f t="shared" si="5"/>
        <v>#DIV/0!</v>
      </c>
      <c r="P23" s="31" t="e">
        <f t="shared" si="5"/>
        <v>#DIV/0!</v>
      </c>
      <c r="Q23" s="31" t="e">
        <f t="shared" si="5"/>
        <v>#DIV/0!</v>
      </c>
    </row>
    <row r="37" spans="1:17" x14ac:dyDescent="0.25">
      <c r="A37" s="143"/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</row>
  </sheetData>
  <pageMargins left="0.7" right="0.7" top="0.78740157499999996" bottom="0.78740157499999996" header="0.3" footer="0.3"/>
  <pageSetup paperSize="9"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A2333-E849-4A11-B6BD-E0FA9E85A7DD}">
  <dimension ref="A1:BH109"/>
  <sheetViews>
    <sheetView workbookViewId="0">
      <selection activeCell="F34" sqref="F34"/>
    </sheetView>
  </sheetViews>
  <sheetFormatPr baseColWidth="10" defaultColWidth="12.85546875" defaultRowHeight="15" x14ac:dyDescent="0.25"/>
  <cols>
    <col min="1" max="1" width="5.85546875" style="8" bestFit="1" customWidth="1"/>
    <col min="2" max="2" width="31" style="9" customWidth="1"/>
    <col min="3" max="3" width="15" style="21" bestFit="1" customWidth="1"/>
    <col min="4" max="4" width="52.42578125" style="9" bestFit="1" customWidth="1"/>
  </cols>
  <sheetData>
    <row r="1" spans="1:60" s="4" customFormat="1" x14ac:dyDescent="0.25">
      <c r="A1" s="18" t="s">
        <v>21</v>
      </c>
      <c r="B1" s="7" t="s">
        <v>22</v>
      </c>
      <c r="C1" s="19" t="s">
        <v>23</v>
      </c>
      <c r="D1" s="7" t="s">
        <v>24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</row>
    <row r="2" spans="1:60" s="4" customFormat="1" x14ac:dyDescent="0.25">
      <c r="A2" s="8"/>
      <c r="B2" s="9"/>
      <c r="C2" s="20"/>
      <c r="D2" s="9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1:60" s="4" customFormat="1" x14ac:dyDescent="0.25">
      <c r="A3" s="8"/>
      <c r="B3" s="9"/>
      <c r="C3" s="20"/>
      <c r="D3" s="9"/>
      <c r="E3" s="152"/>
      <c r="F3" s="153"/>
      <c r="G3" s="153"/>
      <c r="H3" s="153"/>
      <c r="I3" s="153"/>
      <c r="J3" s="153"/>
      <c r="K3" s="153"/>
      <c r="L3" s="153"/>
      <c r="M3" s="153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</row>
    <row r="4" spans="1:60" s="4" customFormat="1" x14ac:dyDescent="0.25">
      <c r="A4" s="8"/>
      <c r="B4" s="9"/>
      <c r="C4" s="20"/>
      <c r="D4" s="9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</row>
    <row r="5" spans="1:60" s="4" customFormat="1" x14ac:dyDescent="0.25">
      <c r="A5" s="8"/>
      <c r="B5" s="9"/>
      <c r="C5" s="20"/>
      <c r="D5" s="9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</row>
    <row r="6" spans="1:60" s="4" customFormat="1" x14ac:dyDescent="0.25">
      <c r="A6" s="8"/>
      <c r="B6" s="9"/>
      <c r="C6" s="20"/>
      <c r="D6" s="9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s="4" customFormat="1" x14ac:dyDescent="0.25">
      <c r="A7" s="8"/>
      <c r="B7" s="9"/>
      <c r="C7" s="20"/>
      <c r="D7" s="9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</row>
    <row r="8" spans="1:60" s="4" customFormat="1" x14ac:dyDescent="0.25">
      <c r="A8" s="8"/>
      <c r="B8" s="9"/>
      <c r="C8" s="20" t="s">
        <v>26</v>
      </c>
      <c r="D8" s="9" t="s">
        <v>25</v>
      </c>
      <c r="E8" s="152" t="s">
        <v>131</v>
      </c>
      <c r="F8" s="153" t="s">
        <v>138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</row>
    <row r="9" spans="1:60" s="4" customFormat="1" x14ac:dyDescent="0.25">
      <c r="A9" s="154">
        <v>2019</v>
      </c>
      <c r="B9" s="155" t="s">
        <v>113</v>
      </c>
      <c r="C9" s="156">
        <v>2500</v>
      </c>
      <c r="D9" s="155" t="s">
        <v>132</v>
      </c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</row>
    <row r="10" spans="1:60" s="4" customFormat="1" x14ac:dyDescent="0.25">
      <c r="A10" s="154">
        <v>2019</v>
      </c>
      <c r="B10" s="155" t="s">
        <v>113</v>
      </c>
      <c r="C10" s="156">
        <v>20000</v>
      </c>
      <c r="D10" s="155" t="s">
        <v>133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</row>
    <row r="11" spans="1:60" s="4" customFormat="1" x14ac:dyDescent="0.25">
      <c r="A11" s="154">
        <v>2019</v>
      </c>
      <c r="B11" s="155" t="s">
        <v>114</v>
      </c>
      <c r="C11" s="156">
        <v>12500</v>
      </c>
      <c r="D11" s="155"/>
      <c r="E11" s="6" t="s">
        <v>161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</row>
    <row r="12" spans="1:60" s="4" customFormat="1" x14ac:dyDescent="0.25">
      <c r="A12" s="154">
        <v>2019</v>
      </c>
      <c r="B12" s="155" t="s">
        <v>120</v>
      </c>
      <c r="C12" s="156">
        <v>350000</v>
      </c>
      <c r="D12" s="155" t="s">
        <v>134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</row>
    <row r="13" spans="1:60" s="4" customFormat="1" x14ac:dyDescent="0.25">
      <c r="A13" s="154">
        <v>2019</v>
      </c>
      <c r="B13" s="155" t="s">
        <v>120</v>
      </c>
      <c r="C13" s="156">
        <v>400000</v>
      </c>
      <c r="D13" s="155" t="s">
        <v>135</v>
      </c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</row>
    <row r="14" spans="1:60" s="4" customFormat="1" x14ac:dyDescent="0.25">
      <c r="A14" s="154">
        <v>2019</v>
      </c>
      <c r="B14" s="155" t="s">
        <v>122</v>
      </c>
      <c r="C14" s="156">
        <v>37500</v>
      </c>
      <c r="D14" s="155" t="s">
        <v>136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</row>
    <row r="15" spans="1:60" s="4" customFormat="1" x14ac:dyDescent="0.25">
      <c r="A15" s="154">
        <v>2019</v>
      </c>
      <c r="B15" s="155" t="s">
        <v>115</v>
      </c>
      <c r="C15" s="156">
        <v>35684</v>
      </c>
      <c r="D15" s="155" t="s">
        <v>162</v>
      </c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</row>
    <row r="16" spans="1:60" s="4" customFormat="1" x14ac:dyDescent="0.25">
      <c r="A16" s="154">
        <v>2019</v>
      </c>
      <c r="B16" s="155" t="s">
        <v>115</v>
      </c>
      <c r="C16" s="156">
        <v>56254</v>
      </c>
      <c r="D16" s="155" t="s">
        <v>163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</row>
    <row r="17" spans="1:60" s="4" customFormat="1" x14ac:dyDescent="0.25">
      <c r="A17" s="154">
        <v>2019</v>
      </c>
      <c r="B17" s="155" t="s">
        <v>116</v>
      </c>
      <c r="C17" s="156">
        <v>8963</v>
      </c>
      <c r="D17" s="155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</row>
    <row r="18" spans="1:60" s="4" customFormat="1" x14ac:dyDescent="0.25">
      <c r="A18" s="154">
        <v>2019</v>
      </c>
      <c r="B18" s="155" t="s">
        <v>117</v>
      </c>
      <c r="C18" s="156">
        <v>3578</v>
      </c>
      <c r="D18" s="155" t="s">
        <v>167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</row>
    <row r="19" spans="1:60" s="4" customFormat="1" x14ac:dyDescent="0.25">
      <c r="A19" s="154">
        <v>2019</v>
      </c>
      <c r="B19" s="155" t="s">
        <v>118</v>
      </c>
      <c r="C19" s="156">
        <f>5400 + 4300</f>
        <v>9700</v>
      </c>
      <c r="D19" s="155" t="s">
        <v>164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</row>
    <row r="20" spans="1:60" s="4" customFormat="1" x14ac:dyDescent="0.25">
      <c r="A20" s="154">
        <v>2019</v>
      </c>
      <c r="B20" s="155" t="s">
        <v>121</v>
      </c>
      <c r="C20" s="156">
        <v>11248</v>
      </c>
      <c r="D20" s="155" t="s">
        <v>165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</row>
    <row r="21" spans="1:60" s="4" customFormat="1" x14ac:dyDescent="0.25">
      <c r="A21" s="154">
        <v>2019</v>
      </c>
      <c r="B21" s="155" t="s">
        <v>126</v>
      </c>
      <c r="C21" s="156">
        <v>255</v>
      </c>
      <c r="D21" s="155" t="s">
        <v>166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4" customFormat="1" x14ac:dyDescent="0.25">
      <c r="A22" s="154">
        <v>2019</v>
      </c>
      <c r="B22" s="155" t="s">
        <v>127</v>
      </c>
      <c r="C22" s="156">
        <v>300000</v>
      </c>
      <c r="D22" s="155" t="s">
        <v>168</v>
      </c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</row>
    <row r="23" spans="1:60" s="4" customFormat="1" x14ac:dyDescent="0.25">
      <c r="A23" s="154">
        <v>2019</v>
      </c>
      <c r="B23" s="155" t="s">
        <v>123</v>
      </c>
      <c r="C23" s="156">
        <v>3500</v>
      </c>
      <c r="D23" s="155" t="s">
        <v>137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s="4" customFormat="1" x14ac:dyDescent="0.25">
      <c r="A24" s="154">
        <v>2019</v>
      </c>
      <c r="B24" s="155" t="s">
        <v>92</v>
      </c>
      <c r="C24" s="156">
        <v>4000</v>
      </c>
      <c r="D24" s="155" t="s">
        <v>169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</row>
    <row r="25" spans="1:60" s="4" customFormat="1" x14ac:dyDescent="0.25">
      <c r="A25" s="154">
        <v>2019</v>
      </c>
      <c r="B25" s="155" t="s">
        <v>129</v>
      </c>
      <c r="C25" s="156">
        <v>12000</v>
      </c>
      <c r="D25" s="155" t="s">
        <v>170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</row>
    <row r="26" spans="1:60" s="4" customFormat="1" x14ac:dyDescent="0.25">
      <c r="A26" s="154">
        <v>2019</v>
      </c>
      <c r="B26" s="155" t="s">
        <v>57</v>
      </c>
      <c r="C26" s="156">
        <v>500</v>
      </c>
      <c r="D26" s="155" t="s">
        <v>171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</row>
    <row r="27" spans="1:60" s="4" customFormat="1" x14ac:dyDescent="0.25">
      <c r="A27" s="154">
        <v>2019</v>
      </c>
      <c r="B27" s="155" t="s">
        <v>87</v>
      </c>
      <c r="C27" s="156">
        <v>5600</v>
      </c>
      <c r="D27" s="155" t="s">
        <v>172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</row>
    <row r="28" spans="1:60" s="4" customFormat="1" x14ac:dyDescent="0.25">
      <c r="A28" s="154">
        <v>2019</v>
      </c>
      <c r="B28" s="155" t="s">
        <v>86</v>
      </c>
      <c r="C28" s="156">
        <v>12000</v>
      </c>
      <c r="D28" s="155" t="s">
        <v>173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</row>
    <row r="29" spans="1:60" s="4" customFormat="1" x14ac:dyDescent="0.25">
      <c r="A29" s="154">
        <v>2019</v>
      </c>
      <c r="B29" s="155" t="s">
        <v>56</v>
      </c>
      <c r="C29" s="156">
        <v>45000</v>
      </c>
      <c r="D29" s="15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</row>
    <row r="30" spans="1:60" s="4" customFormat="1" x14ac:dyDescent="0.25">
      <c r="A30" s="154">
        <v>2019</v>
      </c>
      <c r="B30" s="155" t="s">
        <v>85</v>
      </c>
      <c r="C30" s="156">
        <v>950</v>
      </c>
      <c r="D30" s="155" t="s">
        <v>174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</row>
    <row r="31" spans="1:60" s="4" customFormat="1" x14ac:dyDescent="0.25">
      <c r="A31" s="154">
        <v>2019</v>
      </c>
      <c r="B31" s="155" t="s">
        <v>62</v>
      </c>
      <c r="C31" s="156">
        <v>1200</v>
      </c>
      <c r="D31" s="155" t="s">
        <v>175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</row>
    <row r="32" spans="1:60" s="4" customFormat="1" x14ac:dyDescent="0.25">
      <c r="A32" s="154">
        <v>2019</v>
      </c>
      <c r="B32" s="155" t="s">
        <v>61</v>
      </c>
      <c r="C32" s="156">
        <v>5500</v>
      </c>
      <c r="D32" s="155" t="s">
        <v>176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</row>
    <row r="33" spans="1:60" s="4" customFormat="1" x14ac:dyDescent="0.25">
      <c r="A33" s="154">
        <v>2019</v>
      </c>
      <c r="B33" s="155" t="s">
        <v>130</v>
      </c>
      <c r="C33" s="156">
        <v>450</v>
      </c>
      <c r="D33" s="155" t="s">
        <v>177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</row>
    <row r="34" spans="1:60" s="4" customFormat="1" x14ac:dyDescent="0.25">
      <c r="A34" s="154">
        <v>2019</v>
      </c>
      <c r="B34" s="155" t="s">
        <v>63</v>
      </c>
      <c r="C34" s="156">
        <v>1523</v>
      </c>
      <c r="D34" s="155" t="s">
        <v>178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</row>
    <row r="35" spans="1:60" s="4" customFormat="1" x14ac:dyDescent="0.25">
      <c r="A35" s="154">
        <v>2019</v>
      </c>
      <c r="B35" s="155" t="s">
        <v>64</v>
      </c>
      <c r="C35" s="156">
        <v>350</v>
      </c>
      <c r="D35" s="155" t="s">
        <v>179</v>
      </c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</row>
    <row r="36" spans="1:60" s="4" customFormat="1" x14ac:dyDescent="0.25">
      <c r="A36" s="154">
        <v>2019</v>
      </c>
      <c r="B36" s="155" t="s">
        <v>65</v>
      </c>
      <c r="C36" s="156">
        <v>3542</v>
      </c>
      <c r="D36" s="155" t="s">
        <v>180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</row>
    <row r="37" spans="1:60" s="4" customFormat="1" x14ac:dyDescent="0.25">
      <c r="A37" s="154">
        <v>2019</v>
      </c>
      <c r="B37" s="155" t="s">
        <v>69</v>
      </c>
      <c r="C37" s="156">
        <v>750</v>
      </c>
      <c r="D37" s="155" t="s">
        <v>181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</row>
    <row r="38" spans="1:60" s="4" customFormat="1" x14ac:dyDescent="0.25">
      <c r="A38" s="154">
        <v>2019</v>
      </c>
      <c r="B38" s="155" t="s">
        <v>67</v>
      </c>
      <c r="C38" s="156">
        <v>653</v>
      </c>
      <c r="D38" s="155" t="s">
        <v>182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</row>
    <row r="39" spans="1:60" s="4" customFormat="1" x14ac:dyDescent="0.25">
      <c r="A39" s="154">
        <v>2019</v>
      </c>
      <c r="B39" s="155" t="s">
        <v>71</v>
      </c>
      <c r="C39" s="156">
        <v>300</v>
      </c>
      <c r="D39" s="155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</row>
    <row r="40" spans="1:60" s="4" customFormat="1" x14ac:dyDescent="0.25">
      <c r="A40" s="154">
        <v>2019</v>
      </c>
      <c r="B40" s="155" t="s">
        <v>70</v>
      </c>
      <c r="C40" s="156">
        <v>12065</v>
      </c>
      <c r="D40" s="155" t="s">
        <v>183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</row>
    <row r="41" spans="1:60" s="4" customFormat="1" x14ac:dyDescent="0.25">
      <c r="A41" s="154">
        <v>2019</v>
      </c>
      <c r="B41" s="155" t="s">
        <v>58</v>
      </c>
      <c r="C41" s="156">
        <v>350</v>
      </c>
      <c r="D41" s="155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</row>
    <row r="42" spans="1:60" s="4" customFormat="1" x14ac:dyDescent="0.25">
      <c r="A42" s="154">
        <v>2019</v>
      </c>
      <c r="B42" s="155" t="s">
        <v>59</v>
      </c>
      <c r="C42" s="156">
        <v>780</v>
      </c>
      <c r="D42" s="155" t="s">
        <v>165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</row>
    <row r="43" spans="1:60" s="4" customFormat="1" x14ac:dyDescent="0.25">
      <c r="A43" s="154">
        <v>2019</v>
      </c>
      <c r="B43" s="155" t="s">
        <v>73</v>
      </c>
      <c r="C43" s="156">
        <v>7563</v>
      </c>
      <c r="D43" s="155" t="s">
        <v>184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</row>
    <row r="44" spans="1:60" s="4" customFormat="1" x14ac:dyDescent="0.25">
      <c r="A44" s="154">
        <v>2019</v>
      </c>
      <c r="B44" s="155" t="s">
        <v>89</v>
      </c>
      <c r="C44" s="156">
        <v>3500</v>
      </c>
      <c r="D44" s="155" t="s">
        <v>185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</row>
    <row r="45" spans="1:60" s="4" customFormat="1" x14ac:dyDescent="0.25">
      <c r="A45" s="154">
        <v>2019</v>
      </c>
      <c r="B45" s="155" t="s">
        <v>74</v>
      </c>
      <c r="C45" s="156">
        <v>7350</v>
      </c>
      <c r="D45" s="155" t="s">
        <v>186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</row>
    <row r="46" spans="1:60" s="4" customFormat="1" x14ac:dyDescent="0.25">
      <c r="A46" s="154">
        <v>2019</v>
      </c>
      <c r="B46" s="155" t="s">
        <v>75</v>
      </c>
      <c r="C46" s="156">
        <v>1860</v>
      </c>
      <c r="D46" s="155" t="s">
        <v>187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</row>
    <row r="47" spans="1:60" s="4" customFormat="1" x14ac:dyDescent="0.25">
      <c r="A47" s="154">
        <v>2019</v>
      </c>
      <c r="B47" s="155" t="s">
        <v>76</v>
      </c>
      <c r="C47" s="156">
        <v>2500</v>
      </c>
      <c r="D47" s="155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</row>
    <row r="48" spans="1:60" s="4" customFormat="1" x14ac:dyDescent="0.25">
      <c r="A48" s="154">
        <v>2019</v>
      </c>
      <c r="B48" s="155" t="s">
        <v>77</v>
      </c>
      <c r="C48" s="156">
        <v>1530</v>
      </c>
      <c r="D48" s="155" t="s">
        <v>188</v>
      </c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</row>
    <row r="49" spans="1:60" s="4" customFormat="1" x14ac:dyDescent="0.25">
      <c r="A49" s="154">
        <v>2019</v>
      </c>
      <c r="B49" s="155" t="s">
        <v>78</v>
      </c>
      <c r="C49" s="156">
        <v>6000</v>
      </c>
      <c r="D49" s="155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</row>
    <row r="50" spans="1:60" s="4" customFormat="1" x14ac:dyDescent="0.25">
      <c r="A50" s="154">
        <v>2019</v>
      </c>
      <c r="B50" s="155" t="s">
        <v>79</v>
      </c>
      <c r="C50" s="156">
        <v>5500</v>
      </c>
      <c r="D50" s="155" t="s">
        <v>189</v>
      </c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</row>
    <row r="51" spans="1:60" s="4" customFormat="1" x14ac:dyDescent="0.25">
      <c r="A51" s="154">
        <v>2019</v>
      </c>
      <c r="B51" s="155" t="s">
        <v>80</v>
      </c>
      <c r="C51" s="156">
        <v>3500</v>
      </c>
      <c r="D51" s="155" t="s">
        <v>190</v>
      </c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</row>
    <row r="52" spans="1:60" s="4" customFormat="1" x14ac:dyDescent="0.25">
      <c r="A52" s="154">
        <v>2019</v>
      </c>
      <c r="B52" s="155" t="s">
        <v>81</v>
      </c>
      <c r="C52" s="156">
        <v>8000</v>
      </c>
      <c r="D52" s="155" t="s">
        <v>191</v>
      </c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</row>
    <row r="53" spans="1:60" s="4" customFormat="1" x14ac:dyDescent="0.25">
      <c r="A53" s="154">
        <v>2019</v>
      </c>
      <c r="B53" s="155" t="s">
        <v>128</v>
      </c>
      <c r="C53" s="156">
        <v>7500</v>
      </c>
      <c r="D53" s="155" t="s">
        <v>192</v>
      </c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</row>
    <row r="54" spans="1:60" s="4" customFormat="1" x14ac:dyDescent="0.25">
      <c r="A54" s="154">
        <v>2019</v>
      </c>
      <c r="B54" s="155" t="s">
        <v>111</v>
      </c>
      <c r="C54" s="156">
        <v>60</v>
      </c>
      <c r="D54" s="155" t="s">
        <v>193</v>
      </c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</row>
    <row r="55" spans="1:60" s="4" customFormat="1" x14ac:dyDescent="0.25">
      <c r="A55" s="154">
        <v>2019</v>
      </c>
      <c r="B55" s="155" t="s">
        <v>111</v>
      </c>
      <c r="C55" s="156">
        <v>200</v>
      </c>
      <c r="D55" s="155" t="s">
        <v>194</v>
      </c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</row>
    <row r="56" spans="1:60" s="4" customFormat="1" x14ac:dyDescent="0.25">
      <c r="A56" s="154">
        <v>2019</v>
      </c>
      <c r="B56" s="155" t="s">
        <v>84</v>
      </c>
      <c r="C56" s="156">
        <v>3502</v>
      </c>
      <c r="D56" s="155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</row>
    <row r="57" spans="1:60" s="4" customFormat="1" x14ac:dyDescent="0.25">
      <c r="A57" s="154">
        <v>2019</v>
      </c>
      <c r="B57" s="155" t="s">
        <v>90</v>
      </c>
      <c r="C57" s="156">
        <v>7500</v>
      </c>
      <c r="D57" s="155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</row>
    <row r="58" spans="1:60" s="4" customFormat="1" x14ac:dyDescent="0.25">
      <c r="A58" s="154">
        <v>2019</v>
      </c>
      <c r="B58" s="155" t="s">
        <v>82</v>
      </c>
      <c r="C58" s="156">
        <v>650</v>
      </c>
      <c r="D58" s="155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</row>
    <row r="59" spans="1:60" s="4" customFormat="1" x14ac:dyDescent="0.25">
      <c r="A59" s="154">
        <v>2019</v>
      </c>
      <c r="B59" s="155" t="s">
        <v>83</v>
      </c>
      <c r="C59" s="156">
        <v>198.44</v>
      </c>
      <c r="D59" s="155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</row>
    <row r="60" spans="1:60" x14ac:dyDescent="0.25">
      <c r="A60" s="154">
        <v>2019</v>
      </c>
      <c r="B60" s="155" t="s">
        <v>119</v>
      </c>
      <c r="C60" s="156">
        <v>1200</v>
      </c>
      <c r="D60" s="155"/>
    </row>
    <row r="61" spans="1:60" x14ac:dyDescent="0.25">
      <c r="A61" s="154">
        <v>2019</v>
      </c>
      <c r="B61" s="155" t="s">
        <v>124</v>
      </c>
      <c r="C61" s="156">
        <v>5000</v>
      </c>
      <c r="D61" s="155"/>
    </row>
    <row r="62" spans="1:60" x14ac:dyDescent="0.25">
      <c r="A62" s="154">
        <v>2019</v>
      </c>
      <c r="B62" s="155" t="s">
        <v>60</v>
      </c>
      <c r="C62" s="156">
        <v>5500</v>
      </c>
      <c r="D62" s="155"/>
    </row>
    <row r="63" spans="1:60" s="4" customFormat="1" x14ac:dyDescent="0.25">
      <c r="A63" s="154"/>
      <c r="B63" s="155"/>
      <c r="C63" s="156" t="s">
        <v>26</v>
      </c>
      <c r="D63" s="155" t="s">
        <v>25</v>
      </c>
      <c r="E63" s="152" t="s">
        <v>131</v>
      </c>
      <c r="F63" s="153" t="s">
        <v>138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</row>
    <row r="64" spans="1:60" x14ac:dyDescent="0.25">
      <c r="A64" s="154">
        <v>2018</v>
      </c>
      <c r="B64" s="155" t="s">
        <v>113</v>
      </c>
      <c r="C64" s="156">
        <v>2500</v>
      </c>
      <c r="D64" s="155" t="s">
        <v>132</v>
      </c>
    </row>
    <row r="65" spans="1:4" x14ac:dyDescent="0.25">
      <c r="A65" s="154">
        <v>2018</v>
      </c>
      <c r="B65" s="155" t="s">
        <v>113</v>
      </c>
      <c r="C65" s="156">
        <v>18000</v>
      </c>
      <c r="D65" s="155" t="s">
        <v>133</v>
      </c>
    </row>
    <row r="66" spans="1:4" x14ac:dyDescent="0.25">
      <c r="A66" s="154">
        <v>2018</v>
      </c>
      <c r="B66" s="155" t="s">
        <v>114</v>
      </c>
      <c r="C66" s="156">
        <v>7500</v>
      </c>
      <c r="D66" s="155"/>
    </row>
    <row r="67" spans="1:4" x14ac:dyDescent="0.25">
      <c r="A67" s="154">
        <v>2018</v>
      </c>
      <c r="B67" s="155" t="s">
        <v>120</v>
      </c>
      <c r="C67" s="156">
        <v>325000</v>
      </c>
      <c r="D67" s="155" t="s">
        <v>134</v>
      </c>
    </row>
    <row r="68" spans="1:4" x14ac:dyDescent="0.25">
      <c r="A68" s="154">
        <v>2018</v>
      </c>
      <c r="B68" s="155" t="s">
        <v>120</v>
      </c>
      <c r="C68" s="156">
        <v>390000</v>
      </c>
      <c r="D68" s="155" t="s">
        <v>135</v>
      </c>
    </row>
    <row r="69" spans="1:4" x14ac:dyDescent="0.25">
      <c r="A69" s="154">
        <v>2018</v>
      </c>
      <c r="B69" s="155" t="s">
        <v>122</v>
      </c>
      <c r="C69" s="156">
        <v>36200</v>
      </c>
      <c r="D69" s="155" t="s">
        <v>136</v>
      </c>
    </row>
    <row r="70" spans="1:4" x14ac:dyDescent="0.25">
      <c r="A70" s="154">
        <v>2018</v>
      </c>
      <c r="B70" s="155" t="s">
        <v>115</v>
      </c>
      <c r="C70" s="156">
        <v>30684</v>
      </c>
      <c r="D70" s="155" t="s">
        <v>162</v>
      </c>
    </row>
    <row r="71" spans="1:4" x14ac:dyDescent="0.25">
      <c r="A71" s="154">
        <v>2018</v>
      </c>
      <c r="B71" s="155" t="s">
        <v>115</v>
      </c>
      <c r="C71" s="156">
        <v>51254</v>
      </c>
      <c r="D71" s="155" t="s">
        <v>163</v>
      </c>
    </row>
    <row r="72" spans="1:4" x14ac:dyDescent="0.25">
      <c r="A72" s="154">
        <v>2018</v>
      </c>
      <c r="B72" s="155" t="s">
        <v>116</v>
      </c>
      <c r="C72" s="156">
        <v>8003</v>
      </c>
      <c r="D72" s="155"/>
    </row>
    <row r="73" spans="1:4" x14ac:dyDescent="0.25">
      <c r="A73" s="154">
        <v>2018</v>
      </c>
      <c r="B73" s="155" t="s">
        <v>121</v>
      </c>
      <c r="C73" s="156">
        <v>11548</v>
      </c>
      <c r="D73" s="155" t="s">
        <v>165</v>
      </c>
    </row>
    <row r="74" spans="1:4" x14ac:dyDescent="0.25">
      <c r="A74" s="154">
        <v>2018</v>
      </c>
      <c r="B74" s="155" t="s">
        <v>126</v>
      </c>
      <c r="C74" s="156">
        <v>0</v>
      </c>
      <c r="D74" s="155" t="s">
        <v>166</v>
      </c>
    </row>
    <row r="75" spans="1:4" x14ac:dyDescent="0.25">
      <c r="A75" s="154">
        <v>2018</v>
      </c>
      <c r="B75" s="155" t="s">
        <v>127</v>
      </c>
      <c r="C75" s="156">
        <v>315000</v>
      </c>
      <c r="D75" s="155" t="s">
        <v>168</v>
      </c>
    </row>
    <row r="76" spans="1:4" x14ac:dyDescent="0.25">
      <c r="A76" s="154">
        <v>2018</v>
      </c>
      <c r="B76" s="155" t="s">
        <v>92</v>
      </c>
      <c r="C76" s="156">
        <v>4000</v>
      </c>
      <c r="D76" s="155" t="s">
        <v>169</v>
      </c>
    </row>
    <row r="77" spans="1:4" x14ac:dyDescent="0.25">
      <c r="A77" s="154">
        <v>2018</v>
      </c>
      <c r="B77" s="155" t="s">
        <v>129</v>
      </c>
      <c r="C77" s="156">
        <v>12000</v>
      </c>
      <c r="D77" s="155" t="s">
        <v>170</v>
      </c>
    </row>
    <row r="78" spans="1:4" x14ac:dyDescent="0.25">
      <c r="A78" s="154">
        <v>2018</v>
      </c>
      <c r="B78" s="155" t="s">
        <v>57</v>
      </c>
      <c r="C78" s="156">
        <v>500</v>
      </c>
      <c r="D78" s="155" t="s">
        <v>171</v>
      </c>
    </row>
    <row r="79" spans="1:4" x14ac:dyDescent="0.25">
      <c r="A79" s="154">
        <v>2018</v>
      </c>
      <c r="B79" s="155" t="s">
        <v>87</v>
      </c>
      <c r="C79" s="156">
        <v>5000</v>
      </c>
      <c r="D79" s="155" t="s">
        <v>172</v>
      </c>
    </row>
    <row r="80" spans="1:4" x14ac:dyDescent="0.25">
      <c r="A80" s="154">
        <v>2018</v>
      </c>
      <c r="B80" s="155" t="s">
        <v>86</v>
      </c>
      <c r="C80" s="156">
        <v>10000</v>
      </c>
      <c r="D80" s="155" t="s">
        <v>173</v>
      </c>
    </row>
    <row r="81" spans="1:4" x14ac:dyDescent="0.25">
      <c r="A81" s="154">
        <v>2018</v>
      </c>
      <c r="B81" s="155" t="s">
        <v>56</v>
      </c>
      <c r="C81" s="156">
        <v>45000</v>
      </c>
      <c r="D81" s="155"/>
    </row>
    <row r="82" spans="1:4" x14ac:dyDescent="0.25">
      <c r="A82" s="154">
        <v>2018</v>
      </c>
      <c r="B82" s="155" t="s">
        <v>62</v>
      </c>
      <c r="C82" s="156">
        <v>1200</v>
      </c>
      <c r="D82" s="155" t="s">
        <v>175</v>
      </c>
    </row>
    <row r="83" spans="1:4" x14ac:dyDescent="0.25">
      <c r="A83" s="154">
        <v>2018</v>
      </c>
      <c r="B83" s="155" t="s">
        <v>61</v>
      </c>
      <c r="C83" s="156">
        <v>5500</v>
      </c>
      <c r="D83" s="155" t="s">
        <v>176</v>
      </c>
    </row>
    <row r="84" spans="1:4" x14ac:dyDescent="0.25">
      <c r="A84" s="154">
        <v>2018</v>
      </c>
      <c r="B84" s="155" t="s">
        <v>130</v>
      </c>
      <c r="C84" s="156">
        <v>450</v>
      </c>
      <c r="D84" s="155" t="s">
        <v>177</v>
      </c>
    </row>
    <row r="85" spans="1:4" x14ac:dyDescent="0.25">
      <c r="A85" s="154">
        <v>2018</v>
      </c>
      <c r="B85" s="155" t="s">
        <v>63</v>
      </c>
      <c r="C85" s="156">
        <v>1023</v>
      </c>
      <c r="D85" s="155" t="s">
        <v>178</v>
      </c>
    </row>
    <row r="86" spans="1:4" x14ac:dyDescent="0.25">
      <c r="A86" s="154">
        <v>2018</v>
      </c>
      <c r="B86" s="155" t="s">
        <v>65</v>
      </c>
      <c r="C86" s="156">
        <v>1842</v>
      </c>
      <c r="D86" s="155" t="s">
        <v>180</v>
      </c>
    </row>
    <row r="87" spans="1:4" x14ac:dyDescent="0.25">
      <c r="A87" s="154">
        <v>2018</v>
      </c>
      <c r="B87" s="155" t="s">
        <v>69</v>
      </c>
      <c r="C87" s="156">
        <v>560</v>
      </c>
      <c r="D87" s="155" t="s">
        <v>181</v>
      </c>
    </row>
    <row r="88" spans="1:4" x14ac:dyDescent="0.25">
      <c r="A88" s="154">
        <v>2018</v>
      </c>
      <c r="B88" s="155" t="s">
        <v>67</v>
      </c>
      <c r="C88" s="156">
        <v>360</v>
      </c>
      <c r="D88" s="155" t="s">
        <v>182</v>
      </c>
    </row>
    <row r="89" spans="1:4" x14ac:dyDescent="0.25">
      <c r="A89" s="154">
        <v>2018</v>
      </c>
      <c r="B89" s="155" t="s">
        <v>70</v>
      </c>
      <c r="C89" s="156">
        <v>6845</v>
      </c>
      <c r="D89" s="155" t="s">
        <v>195</v>
      </c>
    </row>
    <row r="90" spans="1:4" x14ac:dyDescent="0.25">
      <c r="A90" s="154">
        <v>2018</v>
      </c>
      <c r="B90" s="155" t="s">
        <v>58</v>
      </c>
      <c r="C90" s="156">
        <v>350</v>
      </c>
      <c r="D90" s="155"/>
    </row>
    <row r="91" spans="1:4" x14ac:dyDescent="0.25">
      <c r="A91" s="154">
        <v>2018</v>
      </c>
      <c r="B91" s="155" t="s">
        <v>59</v>
      </c>
      <c r="C91" s="156">
        <v>780</v>
      </c>
      <c r="D91" s="155" t="s">
        <v>165</v>
      </c>
    </row>
    <row r="92" spans="1:4" x14ac:dyDescent="0.25">
      <c r="A92" s="154">
        <v>2018</v>
      </c>
      <c r="B92" s="155" t="s">
        <v>73</v>
      </c>
      <c r="C92" s="156">
        <v>7563</v>
      </c>
      <c r="D92" s="155" t="s">
        <v>184</v>
      </c>
    </row>
    <row r="93" spans="1:4" x14ac:dyDescent="0.25">
      <c r="A93" s="154">
        <v>2018</v>
      </c>
      <c r="B93" s="155" t="s">
        <v>74</v>
      </c>
      <c r="C93" s="156">
        <v>6350</v>
      </c>
      <c r="D93" s="155" t="s">
        <v>186</v>
      </c>
    </row>
    <row r="94" spans="1:4" x14ac:dyDescent="0.25">
      <c r="A94" s="154">
        <v>2018</v>
      </c>
      <c r="B94" s="155" t="s">
        <v>75</v>
      </c>
      <c r="C94" s="156">
        <v>860</v>
      </c>
      <c r="D94" s="155" t="s">
        <v>187</v>
      </c>
    </row>
    <row r="95" spans="1:4" x14ac:dyDescent="0.25">
      <c r="A95" s="154">
        <v>2018</v>
      </c>
      <c r="B95" s="155" t="s">
        <v>76</v>
      </c>
      <c r="C95" s="156">
        <v>1865</v>
      </c>
      <c r="D95" s="155"/>
    </row>
    <row r="96" spans="1:4" x14ac:dyDescent="0.25">
      <c r="A96" s="154">
        <v>2018</v>
      </c>
      <c r="B96" s="155" t="s">
        <v>77</v>
      </c>
      <c r="C96" s="156">
        <v>1530</v>
      </c>
      <c r="D96" s="155" t="s">
        <v>188</v>
      </c>
    </row>
    <row r="97" spans="1:4" x14ac:dyDescent="0.25">
      <c r="A97" s="154">
        <v>2018</v>
      </c>
      <c r="B97" s="155" t="s">
        <v>78</v>
      </c>
      <c r="C97" s="156">
        <v>5500</v>
      </c>
      <c r="D97" s="155"/>
    </row>
    <row r="98" spans="1:4" x14ac:dyDescent="0.25">
      <c r="A98" s="154">
        <v>2018</v>
      </c>
      <c r="B98" s="155" t="s">
        <v>79</v>
      </c>
      <c r="C98" s="156">
        <v>5631</v>
      </c>
      <c r="D98" s="155" t="s">
        <v>189</v>
      </c>
    </row>
    <row r="99" spans="1:4" x14ac:dyDescent="0.25">
      <c r="A99" s="154">
        <v>2018</v>
      </c>
      <c r="B99" s="155" t="s">
        <v>80</v>
      </c>
      <c r="C99" s="156">
        <v>3900</v>
      </c>
      <c r="D99" s="155" t="s">
        <v>190</v>
      </c>
    </row>
    <row r="100" spans="1:4" x14ac:dyDescent="0.25">
      <c r="A100" s="154">
        <v>2018</v>
      </c>
      <c r="B100" s="155" t="s">
        <v>81</v>
      </c>
      <c r="C100" s="156">
        <v>7895</v>
      </c>
      <c r="D100" s="155" t="s">
        <v>191</v>
      </c>
    </row>
    <row r="101" spans="1:4" x14ac:dyDescent="0.25">
      <c r="A101" s="154">
        <v>2018</v>
      </c>
      <c r="B101" s="155" t="s">
        <v>128</v>
      </c>
      <c r="C101" s="156">
        <v>7500</v>
      </c>
      <c r="D101" s="155" t="s">
        <v>192</v>
      </c>
    </row>
    <row r="102" spans="1:4" x14ac:dyDescent="0.25">
      <c r="A102" s="154">
        <v>2018</v>
      </c>
      <c r="B102" s="155" t="s">
        <v>111</v>
      </c>
      <c r="C102" s="156">
        <v>200</v>
      </c>
      <c r="D102" s="155" t="s">
        <v>194</v>
      </c>
    </row>
    <row r="103" spans="1:4" x14ac:dyDescent="0.25">
      <c r="A103" s="154">
        <v>2018</v>
      </c>
      <c r="B103" s="155" t="s">
        <v>84</v>
      </c>
      <c r="C103" s="156">
        <v>3502</v>
      </c>
      <c r="D103" s="155"/>
    </row>
    <row r="104" spans="1:4" x14ac:dyDescent="0.25">
      <c r="A104" s="154">
        <v>2018</v>
      </c>
      <c r="B104" s="155" t="s">
        <v>90</v>
      </c>
      <c r="C104" s="156">
        <v>7500</v>
      </c>
      <c r="D104" s="155"/>
    </row>
    <row r="105" spans="1:4" x14ac:dyDescent="0.25">
      <c r="A105" s="154">
        <v>2018</v>
      </c>
      <c r="B105" s="155" t="s">
        <v>82</v>
      </c>
      <c r="C105" s="156">
        <v>650</v>
      </c>
      <c r="D105" s="155"/>
    </row>
    <row r="106" spans="1:4" x14ac:dyDescent="0.25">
      <c r="A106" s="154">
        <v>2018</v>
      </c>
      <c r="B106" s="155" t="s">
        <v>83</v>
      </c>
      <c r="C106" s="156">
        <v>198.44</v>
      </c>
      <c r="D106" s="155"/>
    </row>
    <row r="107" spans="1:4" x14ac:dyDescent="0.25">
      <c r="A107" s="154">
        <v>2018</v>
      </c>
      <c r="B107" s="155" t="s">
        <v>119</v>
      </c>
      <c r="C107" s="156">
        <v>1200</v>
      </c>
      <c r="D107" s="155"/>
    </row>
    <row r="108" spans="1:4" x14ac:dyDescent="0.25">
      <c r="A108" s="154">
        <v>2018</v>
      </c>
      <c r="B108" s="155" t="s">
        <v>124</v>
      </c>
      <c r="C108" s="156">
        <v>5000</v>
      </c>
      <c r="D108" s="155"/>
    </row>
    <row r="109" spans="1:4" x14ac:dyDescent="0.25">
      <c r="A109" s="154">
        <v>2018</v>
      </c>
      <c r="B109" s="155" t="s">
        <v>60</v>
      </c>
      <c r="C109" s="156">
        <v>3200</v>
      </c>
      <c r="D109" s="155"/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BCC46E-AEE9-407C-B08F-DD819E535EC0}">
          <x14:formula1>
            <xm:f>Kategorien!$B:$B</xm:f>
          </x14:formula1>
          <xm:sqref>A1:A16 A21:A1048576</xm:sqref>
        </x14:dataValidation>
        <x14:dataValidation type="list" allowBlank="1" showInputMessage="1" showErrorMessage="1" xr:uid="{78E65C18-28D8-4478-84E5-AF003569A432}">
          <x14:formula1>
            <xm:f>Kategorien!$A:$A</xm:f>
          </x14:formula1>
          <xm:sqref>B1:B1048576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20D0B-F3D6-4CD9-B61B-A1700573F626}">
  <dimension ref="A1:B54"/>
  <sheetViews>
    <sheetView workbookViewId="0">
      <selection activeCell="F36" sqref="F36"/>
    </sheetView>
  </sheetViews>
  <sheetFormatPr baseColWidth="10" defaultColWidth="10.7109375" defaultRowHeight="15" x14ac:dyDescent="0.25"/>
  <cols>
    <col min="1" max="1" width="50.85546875" bestFit="1" customWidth="1"/>
    <col min="2" max="2" width="5.85546875" bestFit="1" customWidth="1"/>
  </cols>
  <sheetData>
    <row r="1" spans="1:2" x14ac:dyDescent="0.25">
      <c r="A1" s="7" t="s">
        <v>22</v>
      </c>
      <c r="B1" s="17" t="s">
        <v>21</v>
      </c>
    </row>
    <row r="2" spans="1:2" x14ac:dyDescent="0.25">
      <c r="A2" s="12" t="s">
        <v>20</v>
      </c>
      <c r="B2" s="10">
        <v>2017</v>
      </c>
    </row>
    <row r="3" spans="1:2" x14ac:dyDescent="0.25">
      <c r="A3" s="144" t="s">
        <v>113</v>
      </c>
      <c r="B3" s="11">
        <v>2018</v>
      </c>
    </row>
    <row r="4" spans="1:2" x14ac:dyDescent="0.25">
      <c r="A4" s="144" t="s">
        <v>114</v>
      </c>
      <c r="B4" s="11">
        <v>2019</v>
      </c>
    </row>
    <row r="5" spans="1:2" x14ac:dyDescent="0.25">
      <c r="A5" s="145" t="s">
        <v>115</v>
      </c>
      <c r="B5" s="11">
        <v>2020</v>
      </c>
    </row>
    <row r="6" spans="1:2" x14ac:dyDescent="0.25">
      <c r="A6" s="145" t="s">
        <v>116</v>
      </c>
      <c r="B6" s="11">
        <v>2021</v>
      </c>
    </row>
    <row r="7" spans="1:2" x14ac:dyDescent="0.25">
      <c r="A7" s="144" t="s">
        <v>117</v>
      </c>
      <c r="B7" s="11">
        <v>2022</v>
      </c>
    </row>
    <row r="8" spans="1:2" x14ac:dyDescent="0.25">
      <c r="A8" s="145" t="s">
        <v>118</v>
      </c>
      <c r="B8" s="11">
        <v>2023</v>
      </c>
    </row>
    <row r="9" spans="1:2" x14ac:dyDescent="0.25">
      <c r="A9" s="144" t="s">
        <v>119</v>
      </c>
      <c r="B9" s="11">
        <v>2024</v>
      </c>
    </row>
    <row r="10" spans="1:2" x14ac:dyDescent="0.25">
      <c r="A10" s="146" t="s">
        <v>120</v>
      </c>
      <c r="B10" s="11">
        <v>2025</v>
      </c>
    </row>
    <row r="11" spans="1:2" x14ac:dyDescent="0.25">
      <c r="A11" s="144" t="s">
        <v>121</v>
      </c>
      <c r="B11" s="11">
        <v>2026</v>
      </c>
    </row>
    <row r="12" spans="1:2" x14ac:dyDescent="0.25">
      <c r="A12" s="145" t="s">
        <v>122</v>
      </c>
      <c r="B12" s="11">
        <v>2027</v>
      </c>
    </row>
    <row r="13" spans="1:2" x14ac:dyDescent="0.25">
      <c r="A13" s="146" t="s">
        <v>123</v>
      </c>
      <c r="B13" s="11">
        <v>2028</v>
      </c>
    </row>
    <row r="14" spans="1:2" x14ac:dyDescent="0.25">
      <c r="A14" s="145" t="s">
        <v>124</v>
      </c>
      <c r="B14" s="11">
        <v>2029</v>
      </c>
    </row>
    <row r="15" spans="1:2" x14ac:dyDescent="0.25">
      <c r="A15" s="146" t="s">
        <v>125</v>
      </c>
      <c r="B15" s="11">
        <v>2030</v>
      </c>
    </row>
    <row r="16" spans="1:2" x14ac:dyDescent="0.25">
      <c r="A16" s="147" t="s">
        <v>126</v>
      </c>
      <c r="B16" s="11">
        <v>2031</v>
      </c>
    </row>
    <row r="17" spans="1:2" x14ac:dyDescent="0.25">
      <c r="A17" s="147" t="s">
        <v>127</v>
      </c>
      <c r="B17" s="11">
        <v>2032</v>
      </c>
    </row>
    <row r="18" spans="1:2" x14ac:dyDescent="0.25">
      <c r="A18" s="22" t="s">
        <v>112</v>
      </c>
      <c r="B18" s="11">
        <v>2033</v>
      </c>
    </row>
    <row r="19" spans="1:2" x14ac:dyDescent="0.25">
      <c r="A19" s="148" t="s">
        <v>56</v>
      </c>
      <c r="B19" s="11">
        <v>2034</v>
      </c>
    </row>
    <row r="20" spans="1:2" x14ac:dyDescent="0.25">
      <c r="A20" s="149" t="s">
        <v>86</v>
      </c>
      <c r="B20" s="11">
        <v>2035</v>
      </c>
    </row>
    <row r="21" spans="1:2" x14ac:dyDescent="0.25">
      <c r="A21" s="149" t="s">
        <v>87</v>
      </c>
      <c r="B21" s="11">
        <v>2036</v>
      </c>
    </row>
    <row r="22" spans="1:2" x14ac:dyDescent="0.25">
      <c r="A22" s="149" t="s">
        <v>129</v>
      </c>
      <c r="B22" s="11">
        <v>2037</v>
      </c>
    </row>
    <row r="23" spans="1:2" x14ac:dyDescent="0.25">
      <c r="A23" s="149" t="s">
        <v>57</v>
      </c>
      <c r="B23" s="11">
        <v>2038</v>
      </c>
    </row>
    <row r="24" spans="1:2" x14ac:dyDescent="0.25">
      <c r="A24" s="149" t="s">
        <v>85</v>
      </c>
      <c r="B24" s="11">
        <v>2039</v>
      </c>
    </row>
    <row r="25" spans="1:2" x14ac:dyDescent="0.25">
      <c r="A25" s="149" t="s">
        <v>58</v>
      </c>
      <c r="B25" s="11">
        <v>2040</v>
      </c>
    </row>
    <row r="26" spans="1:2" x14ac:dyDescent="0.25">
      <c r="A26" s="149" t="s">
        <v>59</v>
      </c>
      <c r="B26" s="11">
        <v>2041</v>
      </c>
    </row>
    <row r="27" spans="1:2" x14ac:dyDescent="0.25">
      <c r="A27" s="149" t="s">
        <v>60</v>
      </c>
      <c r="B27" s="11">
        <v>2042</v>
      </c>
    </row>
    <row r="28" spans="1:2" x14ac:dyDescent="0.25">
      <c r="A28" s="150" t="s">
        <v>62</v>
      </c>
      <c r="B28" s="11">
        <v>2043</v>
      </c>
    </row>
    <row r="29" spans="1:2" x14ac:dyDescent="0.25">
      <c r="A29" s="150" t="s">
        <v>61</v>
      </c>
      <c r="B29" s="11">
        <v>2044</v>
      </c>
    </row>
    <row r="30" spans="1:2" x14ac:dyDescent="0.25">
      <c r="A30" s="150" t="s">
        <v>63</v>
      </c>
      <c r="B30" s="11">
        <v>2045</v>
      </c>
    </row>
    <row r="31" spans="1:2" x14ac:dyDescent="0.25">
      <c r="A31" s="150" t="s">
        <v>64</v>
      </c>
      <c r="B31" s="11">
        <v>2046</v>
      </c>
    </row>
    <row r="32" spans="1:2" x14ac:dyDescent="0.25">
      <c r="A32" s="150" t="s">
        <v>130</v>
      </c>
      <c r="B32" s="11">
        <v>2047</v>
      </c>
    </row>
    <row r="33" spans="1:2" x14ac:dyDescent="0.25">
      <c r="A33" s="150" t="s">
        <v>65</v>
      </c>
      <c r="B33" s="11">
        <v>2048</v>
      </c>
    </row>
    <row r="34" spans="1:2" x14ac:dyDescent="0.25">
      <c r="A34" s="150" t="s">
        <v>67</v>
      </c>
      <c r="B34" s="11">
        <v>2049</v>
      </c>
    </row>
    <row r="35" spans="1:2" x14ac:dyDescent="0.25">
      <c r="A35" s="150" t="s">
        <v>68</v>
      </c>
      <c r="B35" s="11">
        <v>2050</v>
      </c>
    </row>
    <row r="36" spans="1:2" x14ac:dyDescent="0.25">
      <c r="A36" s="150" t="s">
        <v>71</v>
      </c>
      <c r="B36" s="11">
        <v>2051</v>
      </c>
    </row>
    <row r="37" spans="1:2" x14ac:dyDescent="0.25">
      <c r="A37" s="150" t="s">
        <v>70</v>
      </c>
      <c r="B37" s="11">
        <v>2052</v>
      </c>
    </row>
    <row r="38" spans="1:2" x14ac:dyDescent="0.25">
      <c r="A38" s="150" t="s">
        <v>72</v>
      </c>
      <c r="B38" s="11">
        <v>2053</v>
      </c>
    </row>
    <row r="39" spans="1:2" x14ac:dyDescent="0.25">
      <c r="A39" s="150" t="s">
        <v>73</v>
      </c>
      <c r="B39" s="11">
        <v>2054</v>
      </c>
    </row>
    <row r="40" spans="1:2" x14ac:dyDescent="0.25">
      <c r="A40" s="150" t="s">
        <v>74</v>
      </c>
      <c r="B40" s="11">
        <v>2055</v>
      </c>
    </row>
    <row r="41" spans="1:2" x14ac:dyDescent="0.25">
      <c r="A41" s="150" t="s">
        <v>75</v>
      </c>
      <c r="B41" s="11">
        <v>2056</v>
      </c>
    </row>
    <row r="42" spans="1:2" x14ac:dyDescent="0.25">
      <c r="A42" s="150" t="s">
        <v>76</v>
      </c>
      <c r="B42" s="11">
        <v>2057</v>
      </c>
    </row>
    <row r="43" spans="1:2" x14ac:dyDescent="0.25">
      <c r="A43" s="151" t="s">
        <v>77</v>
      </c>
      <c r="B43" s="11">
        <v>2058</v>
      </c>
    </row>
    <row r="44" spans="1:2" x14ac:dyDescent="0.25">
      <c r="A44" s="151" t="s">
        <v>78</v>
      </c>
      <c r="B44" s="11">
        <v>2059</v>
      </c>
    </row>
    <row r="45" spans="1:2" x14ac:dyDescent="0.25">
      <c r="A45" s="151" t="s">
        <v>79</v>
      </c>
      <c r="B45" s="11">
        <v>2060</v>
      </c>
    </row>
    <row r="46" spans="1:2" x14ac:dyDescent="0.25">
      <c r="A46" s="151" t="s">
        <v>80</v>
      </c>
      <c r="B46" s="11">
        <v>2061</v>
      </c>
    </row>
    <row r="47" spans="1:2" x14ac:dyDescent="0.25">
      <c r="A47" s="151" t="s">
        <v>81</v>
      </c>
      <c r="B47" s="11">
        <v>2062</v>
      </c>
    </row>
    <row r="48" spans="1:2" x14ac:dyDescent="0.25">
      <c r="A48" s="151" t="s">
        <v>128</v>
      </c>
      <c r="B48" s="11">
        <v>2063</v>
      </c>
    </row>
    <row r="49" spans="1:2" x14ac:dyDescent="0.25">
      <c r="A49" s="151" t="s">
        <v>111</v>
      </c>
      <c r="B49" s="11">
        <v>2064</v>
      </c>
    </row>
    <row r="50" spans="1:2" x14ac:dyDescent="0.25">
      <c r="A50" s="151" t="s">
        <v>90</v>
      </c>
      <c r="B50" s="11">
        <v>2065</v>
      </c>
    </row>
    <row r="51" spans="1:2" x14ac:dyDescent="0.25">
      <c r="A51" s="151" t="s">
        <v>84</v>
      </c>
      <c r="B51" s="11">
        <v>2066</v>
      </c>
    </row>
    <row r="52" spans="1:2" x14ac:dyDescent="0.25">
      <c r="A52" s="151" t="s">
        <v>83</v>
      </c>
      <c r="B52" s="11">
        <v>2067</v>
      </c>
    </row>
    <row r="53" spans="1:2" x14ac:dyDescent="0.25">
      <c r="A53" s="151" t="s">
        <v>82</v>
      </c>
      <c r="B53" s="11">
        <v>2068</v>
      </c>
    </row>
    <row r="54" spans="1:2" x14ac:dyDescent="0.25">
      <c r="A54" s="151" t="s">
        <v>92</v>
      </c>
      <c r="B54" s="11">
        <v>2069</v>
      </c>
    </row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Anleitung</vt:lpstr>
      <vt:lpstr>Bilanz</vt:lpstr>
      <vt:lpstr>Einnahmen-Ausgaben-Rechnung</vt:lpstr>
      <vt:lpstr>Vermögensverlauf</vt:lpstr>
      <vt:lpstr>Rohdaten</vt:lpstr>
      <vt:lpstr>Kategorien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Armin Schmidt</dc:creator>
  <cp:lastModifiedBy>Armin Schmidt</cp:lastModifiedBy>
  <cp:lastPrinted>2020-01-25T15:38:06Z</cp:lastPrinted>
  <dcterms:created xsi:type="dcterms:W3CDTF">2018-05-19T07:29:01Z</dcterms:created>
  <dcterms:modified xsi:type="dcterms:W3CDTF">2020-06-02T14:06:44Z</dcterms:modified>
</cp:coreProperties>
</file>